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amprasaad\Documents\"/>
    </mc:Choice>
  </mc:AlternateContent>
  <xr:revisionPtr revIDLastSave="0" documentId="13_ncr:1_{B102E468-4742-4BAF-8903-1836AA6A47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Blank">Sheet1!$C$8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4" i="1"/>
  <c r="C29" i="1"/>
  <c r="C34" i="1"/>
  <c r="A61" i="1" l="1"/>
  <c r="A59" i="1"/>
  <c r="A57" i="1"/>
  <c r="A71" i="1"/>
  <c r="A69" i="1"/>
  <c r="A67" i="1"/>
  <c r="A65" i="1"/>
  <c r="A55" i="1"/>
  <c r="L24" i="1"/>
  <c r="K34" i="1"/>
  <c r="B38" i="1"/>
  <c r="C38" i="1" s="1"/>
  <c r="B37" i="1"/>
  <c r="C37" i="1" s="1"/>
  <c r="B36" i="1"/>
  <c r="C36" i="1" s="1"/>
  <c r="B35" i="1"/>
  <c r="C35" i="1" s="1"/>
  <c r="B33" i="1"/>
  <c r="C33" i="1" s="1"/>
  <c r="B32" i="1"/>
  <c r="C32" i="1" s="1"/>
  <c r="B31" i="1"/>
  <c r="C31" i="1" s="1"/>
  <c r="B30" i="1"/>
  <c r="C30" i="1" s="1"/>
  <c r="B28" i="1"/>
  <c r="C28" i="1" s="1"/>
  <c r="B27" i="1"/>
  <c r="C27" i="1" s="1"/>
  <c r="B26" i="1"/>
  <c r="C26" i="1" s="1"/>
  <c r="B25" i="1"/>
  <c r="C25" i="1" s="1"/>
  <c r="B23" i="1"/>
  <c r="C23" i="1" s="1"/>
  <c r="B22" i="1"/>
  <c r="C22" i="1" s="1"/>
  <c r="B21" i="1"/>
  <c r="C21" i="1" s="1"/>
  <c r="B20" i="1"/>
  <c r="A38" i="1"/>
  <c r="A37" i="1"/>
  <c r="J37" i="1" s="1"/>
  <c r="A36" i="1"/>
  <c r="A35" i="1"/>
  <c r="A33" i="1"/>
  <c r="A32" i="1"/>
  <c r="A31" i="1"/>
  <c r="A30" i="1"/>
  <c r="A28" i="1"/>
  <c r="A27" i="1"/>
  <c r="A26" i="1"/>
  <c r="A25" i="1"/>
  <c r="A23" i="1"/>
  <c r="A22" i="1"/>
  <c r="A21" i="1"/>
  <c r="A20" i="1"/>
  <c r="E20" i="1" s="1"/>
  <c r="F20" i="1" s="1"/>
  <c r="L27" i="1" l="1"/>
  <c r="K25" i="1"/>
  <c r="K38" i="1"/>
  <c r="L35" i="1"/>
  <c r="I28" i="1"/>
  <c r="J32" i="1"/>
  <c r="L23" i="1"/>
  <c r="K33" i="1"/>
  <c r="J22" i="1"/>
  <c r="L36" i="1"/>
  <c r="J21" i="1"/>
  <c r="L31" i="1"/>
  <c r="K26" i="1"/>
  <c r="J30" i="1"/>
  <c r="B68" i="1"/>
  <c r="B59" i="1"/>
  <c r="B71" i="1"/>
  <c r="B58" i="1"/>
  <c r="B70" i="1"/>
  <c r="B61" i="1"/>
  <c r="B56" i="1"/>
  <c r="B69" i="1"/>
  <c r="J29" i="1"/>
  <c r="B55" i="1"/>
  <c r="B67" i="1"/>
  <c r="L28" i="1"/>
  <c r="B66" i="1"/>
  <c r="K28" i="1"/>
  <c r="B65" i="1"/>
  <c r="J28" i="1"/>
  <c r="B60" i="1"/>
  <c r="B57" i="1"/>
  <c r="I26" i="1"/>
  <c r="K24" i="1"/>
  <c r="I25" i="1"/>
  <c r="J27" i="1"/>
  <c r="K23" i="1"/>
  <c r="I24" i="1"/>
  <c r="J26" i="1"/>
  <c r="L34" i="1"/>
  <c r="J36" i="1"/>
  <c r="J25" i="1"/>
  <c r="L33" i="1"/>
  <c r="J35" i="1"/>
  <c r="J24" i="1"/>
  <c r="L32" i="1"/>
  <c r="I34" i="1"/>
  <c r="J34" i="1"/>
  <c r="J20" i="1"/>
  <c r="N20" i="1" s="1"/>
  <c r="L26" i="1"/>
  <c r="I33" i="1"/>
  <c r="J33" i="1"/>
  <c r="K32" i="1"/>
  <c r="L25" i="1"/>
  <c r="I32" i="1"/>
  <c r="K31" i="1"/>
  <c r="K30" i="1"/>
  <c r="K22" i="1"/>
  <c r="I23" i="1"/>
  <c r="K37" i="1"/>
  <c r="K21" i="1"/>
  <c r="I38" i="1"/>
  <c r="I22" i="1"/>
  <c r="K36" i="1"/>
  <c r="I37" i="1"/>
  <c r="I21" i="1"/>
  <c r="L38" i="1"/>
  <c r="L22" i="1"/>
  <c r="I36" i="1"/>
  <c r="I20" i="1"/>
  <c r="M20" i="1" s="1"/>
  <c r="J31" i="1"/>
  <c r="J23" i="1"/>
  <c r="L37" i="1"/>
  <c r="L29" i="1"/>
  <c r="L21" i="1"/>
  <c r="I31" i="1"/>
  <c r="K29" i="1"/>
  <c r="I30" i="1"/>
  <c r="K20" i="1"/>
  <c r="I29" i="1"/>
  <c r="K35" i="1"/>
  <c r="K27" i="1"/>
  <c r="L30" i="1"/>
  <c r="I35" i="1"/>
  <c r="I27" i="1"/>
  <c r="J38" i="1"/>
  <c r="L20" i="1"/>
  <c r="H32" i="1"/>
  <c r="G32" i="1" s="1"/>
  <c r="H24" i="1"/>
  <c r="G24" i="1" s="1"/>
  <c r="H38" i="1"/>
  <c r="G38" i="1" s="1"/>
  <c r="H22" i="1"/>
  <c r="G22" i="1" s="1"/>
  <c r="H36" i="1"/>
  <c r="G36" i="1" s="1"/>
  <c r="H28" i="1"/>
  <c r="G28" i="1" s="1"/>
  <c r="H20" i="1"/>
  <c r="G20" i="1" s="1"/>
  <c r="H31" i="1"/>
  <c r="G31" i="1" s="1"/>
  <c r="H23" i="1"/>
  <c r="G23" i="1" s="1"/>
  <c r="H35" i="1"/>
  <c r="G35" i="1" s="1"/>
  <c r="O35" i="1" s="1"/>
  <c r="H27" i="1"/>
  <c r="G27" i="1" s="1"/>
  <c r="O27" i="1" s="1"/>
  <c r="H30" i="1"/>
  <c r="G30" i="1" s="1"/>
  <c r="H37" i="1"/>
  <c r="G37" i="1" s="1"/>
  <c r="O37" i="1" s="1"/>
  <c r="H29" i="1"/>
  <c r="G29" i="1" s="1"/>
  <c r="O29" i="1" s="1"/>
  <c r="H21" i="1"/>
  <c r="G21" i="1" s="1"/>
  <c r="H34" i="1"/>
  <c r="G34" i="1" s="1"/>
  <c r="O34" i="1" s="1"/>
  <c r="H26" i="1"/>
  <c r="G26" i="1" s="1"/>
  <c r="H33" i="1"/>
  <c r="G33" i="1" s="1"/>
  <c r="H25" i="1"/>
  <c r="G25" i="1" s="1"/>
  <c r="O25" i="1" s="1"/>
  <c r="E25" i="1"/>
  <c r="F25" i="1" s="1"/>
  <c r="E35" i="1"/>
  <c r="F35" i="1" s="1"/>
  <c r="N35" i="1" s="1"/>
  <c r="E26" i="1"/>
  <c r="F26" i="1" s="1"/>
  <c r="E24" i="1"/>
  <c r="F24" i="1" s="1"/>
  <c r="E27" i="1"/>
  <c r="F27" i="1" s="1"/>
  <c r="E23" i="1"/>
  <c r="F23" i="1" s="1"/>
  <c r="N23" i="1" s="1"/>
  <c r="E38" i="1"/>
  <c r="F38" i="1" s="1"/>
  <c r="E30" i="1"/>
  <c r="F30" i="1" s="1"/>
  <c r="E22" i="1"/>
  <c r="F22" i="1" s="1"/>
  <c r="E33" i="1"/>
  <c r="F33" i="1" s="1"/>
  <c r="N33" i="1" s="1"/>
  <c r="E31" i="1"/>
  <c r="F31" i="1" s="1"/>
  <c r="E37" i="1"/>
  <c r="F37" i="1" s="1"/>
  <c r="N37" i="1" s="1"/>
  <c r="E29" i="1"/>
  <c r="F29" i="1" s="1"/>
  <c r="E21" i="1"/>
  <c r="F21" i="1" s="1"/>
  <c r="E34" i="1"/>
  <c r="F34" i="1" s="1"/>
  <c r="E32" i="1"/>
  <c r="F32" i="1" s="1"/>
  <c r="E36" i="1"/>
  <c r="F36" i="1" s="1"/>
  <c r="E28" i="1"/>
  <c r="F28" i="1" s="1"/>
  <c r="O20" i="1" l="1"/>
  <c r="N36" i="1"/>
  <c r="N25" i="1"/>
  <c r="O22" i="1"/>
  <c r="O38" i="1"/>
  <c r="O33" i="1"/>
  <c r="N24" i="1"/>
  <c r="O21" i="1"/>
  <c r="N22" i="1"/>
  <c r="O30" i="1"/>
  <c r="N21" i="1"/>
  <c r="N30" i="1"/>
  <c r="N32" i="1"/>
  <c r="O26" i="1"/>
  <c r="N34" i="1"/>
  <c r="N26" i="1"/>
  <c r="N31" i="1"/>
  <c r="N28" i="1"/>
  <c r="N38" i="1"/>
  <c r="O28" i="1"/>
  <c r="O36" i="1"/>
  <c r="O24" i="1"/>
  <c r="O31" i="1"/>
  <c r="P32" i="1"/>
  <c r="P26" i="1"/>
  <c r="O32" i="1"/>
  <c r="N27" i="1"/>
  <c r="O23" i="1"/>
  <c r="M26" i="1"/>
  <c r="M21" i="1"/>
  <c r="M35" i="1"/>
  <c r="P36" i="1"/>
  <c r="P23" i="1"/>
  <c r="P30" i="1"/>
  <c r="P33" i="1"/>
  <c r="P38" i="1"/>
  <c r="P35" i="1"/>
  <c r="M23" i="1"/>
  <c r="M34" i="1"/>
  <c r="M25" i="1"/>
  <c r="M27" i="1"/>
  <c r="P21" i="1"/>
  <c r="M30" i="1"/>
  <c r="M32" i="1"/>
  <c r="P27" i="1"/>
  <c r="M36" i="1"/>
  <c r="P29" i="1"/>
  <c r="M38" i="1"/>
  <c r="P31" i="1"/>
  <c r="P34" i="1"/>
  <c r="P37" i="1"/>
  <c r="M22" i="1"/>
  <c r="M24" i="1"/>
  <c r="M28" i="1"/>
  <c r="P20" i="1"/>
  <c r="M29" i="1"/>
  <c r="P22" i="1"/>
  <c r="M31" i="1"/>
  <c r="P24" i="1"/>
  <c r="M33" i="1"/>
  <c r="P28" i="1"/>
  <c r="M37" i="1"/>
  <c r="N29" i="1"/>
  <c r="P25" i="1"/>
</calcChain>
</file>

<file path=xl/sharedStrings.xml><?xml version="1.0" encoding="utf-8"?>
<sst xmlns="http://schemas.openxmlformats.org/spreadsheetml/2006/main" count="45" uniqueCount="32">
  <si>
    <t>From/To</t>
  </si>
  <si>
    <t>Coal</t>
  </si>
  <si>
    <t>Solar</t>
  </si>
  <si>
    <t>Nuclear</t>
  </si>
  <si>
    <t>Hydro</t>
  </si>
  <si>
    <t>Agro</t>
  </si>
  <si>
    <t>Textile</t>
  </si>
  <si>
    <t>Steel</t>
  </si>
  <si>
    <t>Blank</t>
  </si>
  <si>
    <t>From</t>
  </si>
  <si>
    <t>To</t>
  </si>
  <si>
    <t>Value</t>
  </si>
  <si>
    <t>Blank 1</t>
  </si>
  <si>
    <t>Blank 2</t>
  </si>
  <si>
    <t>Blank 3</t>
  </si>
  <si>
    <t>Auto</t>
  </si>
  <si>
    <t>End Position</t>
  </si>
  <si>
    <t>Astart</t>
  </si>
  <si>
    <t>AMid1</t>
  </si>
  <si>
    <t>AMid2</t>
  </si>
  <si>
    <t>AEnd</t>
  </si>
  <si>
    <t>Vstart</t>
  </si>
  <si>
    <t>VMid1</t>
  </si>
  <si>
    <t>VMid2</t>
  </si>
  <si>
    <t>VEnd</t>
  </si>
  <si>
    <t>Bstart</t>
  </si>
  <si>
    <t>BMid1</t>
  </si>
  <si>
    <t>BMid2</t>
  </si>
  <si>
    <t>BEnd</t>
  </si>
  <si>
    <t>Spacing:</t>
  </si>
  <si>
    <t>EPillars</t>
  </si>
  <si>
    <t>SPillar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</si>
</sst>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2" borderId="11" xfId="0" applyFont="1" applyFill="1" applyBorder="1"/>
    <xf numFmtId="0" fontId="0" fillId="3" borderId="11" xfId="0" applyFill="1" applyBorder="1"/>
    <xf numFmtId="0" fontId="0" fillId="0" borderId="11" xfId="0" applyBorder="1"/>
    <xf numFmtId="0" fontId="2" fillId="2" borderId="12" xfId="0" applyFont="1" applyFill="1" applyBorder="1"/>
    <xf numFmtId="0" fontId="0" fillId="3" borderId="13" xfId="0" applyFill="1" applyBorder="1"/>
    <xf numFmtId="0" fontId="0" fillId="3" borderId="0" xfId="0" applyFill="1"/>
    <xf numFmtId="0" fontId="0" fillId="3" borderId="0" xfId="0" applyNumberFormat="1" applyFill="1"/>
    <xf numFmtId="0" fontId="0" fillId="0" borderId="10" xfId="0" applyFont="1" applyBorder="1"/>
    <xf numFmtId="0" fontId="0" fillId="4" borderId="0" xfId="0" applyFill="1"/>
    <xf numFmtId="0" fontId="1" fillId="4" borderId="0" xfId="0" applyFont="1" applyFill="1"/>
  </cellXfs>
  <cellStyles count="1">
    <cellStyle name="Normal" xfId="0" builtinId="0"/>
  </cellStyles>
  <dxfs count="33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7ECBF6"/>
      <color rgb="FF8CEE82"/>
      <color rgb="FFC78CF8"/>
      <color rgb="FFCB95F3"/>
      <color rgb="FFF3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v>Series1</c:v>
          </c:tx>
          <c:spPr>
            <a:solidFill>
              <a:schemeClr val="bg2">
                <a:lumMod val="75000"/>
                <a:alpha val="0"/>
              </a:schemeClr>
            </a:solidFill>
            <a:ln>
              <a:solidFill>
                <a:schemeClr val="accent1">
                  <a:alpha val="3000"/>
                </a:schemeClr>
              </a:solidFill>
            </a:ln>
            <a:effectLst/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697A-466C-B3AC-135FFB5128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697A-466C-B3AC-135FFB512869}"/>
              </c:ext>
            </c:extLst>
          </c:dPt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Sheet1!$E$25:$H$25</c:f>
              <c:numCache>
                <c:formatCode>General</c:formatCode>
                <c:ptCount val="4"/>
                <c:pt idx="0">
                  <c:v>570</c:v>
                </c:pt>
                <c:pt idx="1">
                  <c:v>570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6-401D-89E8-07D6AC078193}"/>
            </c:ext>
          </c:extLst>
        </c:ser>
        <c:ser>
          <c:idx val="1"/>
          <c:order val="1"/>
          <c:tx>
            <c:v>Series2</c:v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Sheet1!$I$25:$L$25</c:f>
              <c:numCache>
                <c:formatCode>General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6-401D-89E8-07D6AC078193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bg2">
                <a:lumMod val="75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Sheet1!$M$25:$P$25</c:f>
              <c:numCache>
                <c:formatCode>General</c:formatCode>
                <c:ptCount val="4"/>
                <c:pt idx="0">
                  <c:v>1110</c:v>
                </c:pt>
                <c:pt idx="1">
                  <c:v>1110</c:v>
                </c:pt>
                <c:pt idx="2">
                  <c:v>1630</c:v>
                </c:pt>
                <c:pt idx="3">
                  <c:v>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6-401D-89E8-07D6AC078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92480"/>
        <c:axId val="1117081248"/>
      </c:areaChart>
      <c:dateAx>
        <c:axId val="1117092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117081248"/>
        <c:crosses val="autoZero"/>
        <c:auto val="0"/>
        <c:lblOffset val="100"/>
        <c:baseTimeUnit val="days"/>
      </c:dateAx>
      <c:valAx>
        <c:axId val="111708124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11709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Sheet1!$E$38:$H$38</c:f>
              <c:numCache>
                <c:formatCode>General</c:formatCode>
                <c:ptCount val="4"/>
                <c:pt idx="0">
                  <c:v>1860</c:v>
                </c:pt>
                <c:pt idx="1">
                  <c:v>1860</c:v>
                </c:pt>
                <c:pt idx="2">
                  <c:v>1860</c:v>
                </c:pt>
                <c:pt idx="3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5-4094-8825-B4397139EE24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38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Sheet1!$I$38:$L$38</c:f>
              <c:numCache>
                <c:formatCode>General</c:formatCode>
                <c:ptCount val="4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5-4094-8825-B4397139EE24}"/>
            </c:ext>
          </c:extLst>
        </c:ser>
        <c:ser>
          <c:idx val="2"/>
          <c:order val="2"/>
          <c:tx>
            <c:v>S3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Sheet1!$M$38:$P$38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B5-4094-8825-B4397139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Sheet1!$E$31:$H$31</c:f>
              <c:numCache>
                <c:formatCode>General</c:formatCode>
                <c:ptCount val="4"/>
                <c:pt idx="0">
                  <c:v>1180</c:v>
                </c:pt>
                <c:pt idx="1">
                  <c:v>1180</c:v>
                </c:pt>
                <c:pt idx="2">
                  <c:v>880</c:v>
                </c:pt>
                <c:pt idx="3">
                  <c:v>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C-4853-9C2C-DD84DA0D98B3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7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Sheet1!$I$31:$L$31</c:f>
              <c:numCache>
                <c:formatCode>General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C-4853-9C2C-DD84DA0D98B3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Sheet1!$M$31:$P$31</c:f>
              <c:numCache>
                <c:formatCode>General</c:formatCode>
                <c:ptCount val="4"/>
                <c:pt idx="0">
                  <c:v>660</c:v>
                </c:pt>
                <c:pt idx="1">
                  <c:v>660</c:v>
                </c:pt>
                <c:pt idx="2">
                  <c:v>960</c:v>
                </c:pt>
                <c:pt idx="3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C-4853-9C2C-DD84DA0D9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Sheet1!$E$32:$H$32</c:f>
              <c:numCache>
                <c:formatCode>General</c:formatCode>
                <c:ptCount val="4"/>
                <c:pt idx="0">
                  <c:v>1270</c:v>
                </c:pt>
                <c:pt idx="1">
                  <c:v>1270</c:v>
                </c:pt>
                <c:pt idx="2">
                  <c:v>1290</c:v>
                </c:pt>
                <c:pt idx="3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9-4B55-9C77-F5EEE69A0AB0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7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Sheet1!$I$32:$L$32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9-4B55-9C77-F5EEE69A0AB0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1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Sheet1!$M$32:$P$32</c:f>
              <c:numCache>
                <c:formatCode>General</c:formatCode>
                <c:ptCount val="4"/>
                <c:pt idx="0">
                  <c:v>630</c:v>
                </c:pt>
                <c:pt idx="1">
                  <c:v>630</c:v>
                </c:pt>
                <c:pt idx="2">
                  <c:v>610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9-4B55-9C77-F5EEE69A0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Sheet1!$E$33:$H$33</c:f>
              <c:numCache>
                <c:formatCode>General</c:formatCode>
                <c:ptCount val="4"/>
                <c:pt idx="0">
                  <c:v>1300</c:v>
                </c:pt>
                <c:pt idx="1">
                  <c:v>1300</c:v>
                </c:pt>
                <c:pt idx="2">
                  <c:v>1760</c:v>
                </c:pt>
                <c:pt idx="3">
                  <c:v>1760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2-4215-9CB8-EE3086A53802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8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Sheet1!$I$33:$L$33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2-4215-9CB8-EE3086A53802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Sheet1!$M$33:$P$33</c:f>
              <c:numCache>
                <c:formatCode>General</c:formatCode>
                <c:ptCount val="4"/>
                <c:pt idx="0">
                  <c:v>530</c:v>
                </c:pt>
                <c:pt idx="1">
                  <c:v>530</c:v>
                </c:pt>
                <c:pt idx="2">
                  <c:v>70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2-4215-9CB8-EE3086A5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Sheet1!$E$35:$H$35</c:f>
              <c:numCache>
                <c:formatCode>General</c:formatCode>
                <c:ptCount val="4"/>
                <c:pt idx="0">
                  <c:v>1550</c:v>
                </c:pt>
                <c:pt idx="1">
                  <c:v>1550</c:v>
                </c:pt>
                <c:pt idx="2">
                  <c:v>310</c:v>
                </c:pt>
                <c:pt idx="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F-4AEB-A423-9368B3B1F760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53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Sheet1!$I$35:$L$35</c:f>
              <c:numCache>
                <c:formatCode>General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F-4AEB-A423-9368B3B1F760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1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Sheet1!$M$35:$P$35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1440</c:v>
                </c:pt>
                <c:pt idx="3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F-4AEB-A423-9368B3B1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Sheet1!$E$36:$H$36</c:f>
              <c:numCache>
                <c:formatCode>General</c:formatCode>
                <c:ptCount val="4"/>
                <c:pt idx="0">
                  <c:v>1730</c:v>
                </c:pt>
                <c:pt idx="1">
                  <c:v>1730</c:v>
                </c:pt>
                <c:pt idx="2">
                  <c:v>970</c:v>
                </c:pt>
                <c:pt idx="3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0-4204-BE84-5CBFCE265842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7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Sheet1!$I$36:$L$36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0-4204-BE84-5CBFCE265842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Sheet1!$M$36:$P$36</c:f>
              <c:numCache>
                <c:formatCode>General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910</c:v>
                </c:pt>
                <c:pt idx="3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90-4204-BE84-5CBFCE265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1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Sheet1!$E$37:$H$37</c:f>
              <c:numCache>
                <c:formatCode>General</c:formatCode>
                <c:ptCount val="4"/>
                <c:pt idx="0">
                  <c:v>1780</c:v>
                </c:pt>
                <c:pt idx="1">
                  <c:v>1780</c:v>
                </c:pt>
                <c:pt idx="2">
                  <c:v>1320</c:v>
                </c:pt>
                <c:pt idx="3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F-4D02-A8C5-9E6EAB280EDE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2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Sheet1!$I$37:$L$37</c:f>
              <c:numCache>
                <c:formatCode>General</c:formatCode>
                <c:ptCount val="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F-4D02-A8C5-9E6EAB280EDE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Sheet1!$M$37:$P$37</c:f>
              <c:numCache>
                <c:formatCode>General</c:formatCode>
                <c:ptCount val="4"/>
                <c:pt idx="0">
                  <c:v>70</c:v>
                </c:pt>
                <c:pt idx="1">
                  <c:v>70</c:v>
                </c:pt>
                <c:pt idx="2">
                  <c:v>530</c:v>
                </c:pt>
                <c:pt idx="3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F-4D02-A8C5-9E6EAB280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Sheet1!$A$55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68C-4B79-8EA4-884935E9DEB0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8C-4B79-8EA4-884935E9D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Sheet1!$B$55</c:f>
              <c:numCache>
                <c:formatCode>General</c:formatCode>
                <c:ptCount val="1"/>
                <c:pt idx="0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C-4B79-8EA4-884935E9DEB0}"/>
            </c:ext>
          </c:extLst>
        </c:ser>
        <c:ser>
          <c:idx val="1"/>
          <c:order val="1"/>
          <c:tx>
            <c:strRef>
              <c:f>Sheet1!$A$56</c:f>
              <c:strCache>
                <c:ptCount val="1"/>
                <c:pt idx="0">
                  <c:v>Blank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68C-4B79-8EA4-884935E9DEB0}"/>
              </c:ext>
            </c:extLst>
          </c:dPt>
          <c:dLbls>
            <c:delete val="1"/>
          </c:dLbls>
          <c:cat>
            <c:strRef>
              <c:f>Sheet1!$B$54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Sheet1!$B$56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C-4B79-8EA4-884935E9DEB0}"/>
            </c:ext>
          </c:extLst>
        </c:ser>
        <c:ser>
          <c:idx val="2"/>
          <c:order val="2"/>
          <c:tx>
            <c:strRef>
              <c:f>Sheet1!$A$57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Sheet1!$B$57</c:f>
              <c:numCache>
                <c:formatCode>General</c:formatCode>
                <c:ptCount val="1"/>
                <c:pt idx="0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C-4B79-8EA4-884935E9DEB0}"/>
            </c:ext>
          </c:extLst>
        </c:ser>
        <c:ser>
          <c:idx val="3"/>
          <c:order val="3"/>
          <c:tx>
            <c:strRef>
              <c:f>Sheet1!$A$58</c:f>
              <c:strCache>
                <c:ptCount val="1"/>
                <c:pt idx="0">
                  <c:v>Blank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8C-4B79-8EA4-884935E9DEB0}"/>
              </c:ext>
            </c:extLst>
          </c:dPt>
          <c:dLbls>
            <c:delete val="1"/>
          </c:dLbls>
          <c:cat>
            <c:strRef>
              <c:f>Sheet1!$B$54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Sheet1!$B$58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8C-4B79-8EA4-884935E9DEB0}"/>
            </c:ext>
          </c:extLst>
        </c:ser>
        <c:ser>
          <c:idx val="4"/>
          <c:order val="4"/>
          <c:tx>
            <c:strRef>
              <c:f>Sheet1!$A$59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C-4B79-8EA4-884935E9D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Sheet1!$B$59</c:f>
              <c:numCache>
                <c:formatCode>General</c:formatCode>
                <c:ptCount val="1"/>
                <c:pt idx="0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8C-4B79-8EA4-884935E9DEB0}"/>
            </c:ext>
          </c:extLst>
        </c:ser>
        <c:ser>
          <c:idx val="5"/>
          <c:order val="5"/>
          <c:tx>
            <c:strRef>
              <c:f>Sheet1!$A$60</c:f>
              <c:strCache>
                <c:ptCount val="1"/>
                <c:pt idx="0">
                  <c:v>Blank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68C-4B79-8EA4-884935E9DEB0}"/>
              </c:ext>
            </c:extLst>
          </c:dPt>
          <c:dLbls>
            <c:delete val="1"/>
          </c:dLbls>
          <c:cat>
            <c:strRef>
              <c:f>Sheet1!$B$54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Sheet1!$B$60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8C-4B79-8EA4-884935E9DEB0}"/>
            </c:ext>
          </c:extLst>
        </c:ser>
        <c:ser>
          <c:idx val="6"/>
          <c:order val="6"/>
          <c:tx>
            <c:strRef>
              <c:f>Sheet1!$A$61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Sheet1!$B$54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Sheet1!$B$61</c:f>
              <c:numCache>
                <c:formatCode>General</c:formatCode>
                <c:ptCount val="1"/>
                <c:pt idx="0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8C-4B79-8EA4-884935E9DE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03253776"/>
        <c:axId val="1003263760"/>
      </c:barChart>
      <c:catAx>
        <c:axId val="100325377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003263760"/>
        <c:crosses val="autoZero"/>
        <c:auto val="1"/>
        <c:lblAlgn val="ctr"/>
        <c:lblOffset val="100"/>
        <c:noMultiLvlLbl val="0"/>
      </c:catAx>
      <c:valAx>
        <c:axId val="1003263760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00325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Sheet1!$A$65</c:f>
              <c:strCache>
                <c:ptCount val="1"/>
                <c:pt idx="0">
                  <c:v>Agro</c:v>
                </c:pt>
              </c:strCache>
            </c:strRef>
          </c:tx>
          <c:spPr>
            <a:solidFill>
              <a:srgbClr val="F3B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Sheet1!$B$65</c:f>
              <c:numCache>
                <c:formatCode>General</c:formatCode>
                <c:ptCount val="1"/>
                <c:pt idx="0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C-4946-863F-445A1CB78708}"/>
            </c:ext>
          </c:extLst>
        </c:ser>
        <c:ser>
          <c:idx val="1"/>
          <c:order val="1"/>
          <c:tx>
            <c:strRef>
              <c:f>Sheet1!$A$66</c:f>
              <c:strCache>
                <c:ptCount val="1"/>
                <c:pt idx="0">
                  <c:v>Blank 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Sheet1!$B$64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Sheet1!$B$66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C-4946-863F-445A1CB78708}"/>
            </c:ext>
          </c:extLst>
        </c:ser>
        <c:ser>
          <c:idx val="2"/>
          <c:order val="2"/>
          <c:tx>
            <c:strRef>
              <c:f>Sheet1!$A$67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78CF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7C-4946-863F-445A1CB787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Sheet1!$B$67</c:f>
              <c:numCache>
                <c:formatCode>General</c:formatCode>
                <c:ptCount val="1"/>
                <c:pt idx="0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7C-4946-863F-445A1CB78708}"/>
            </c:ext>
          </c:extLst>
        </c:ser>
        <c:ser>
          <c:idx val="3"/>
          <c:order val="3"/>
          <c:tx>
            <c:strRef>
              <c:f>Sheet1!$A$68</c:f>
              <c:strCache>
                <c:ptCount val="1"/>
                <c:pt idx="0">
                  <c:v>Blank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7C-4946-863F-445A1CB78708}"/>
              </c:ext>
            </c:extLst>
          </c:dPt>
          <c:dLbls>
            <c:delete val="1"/>
          </c:dLbls>
          <c:cat>
            <c:strRef>
              <c:f>Sheet1!$B$64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Sheet1!$B$68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7C-4946-863F-445A1CB78708}"/>
            </c:ext>
          </c:extLst>
        </c:ser>
        <c:ser>
          <c:idx val="4"/>
          <c:order val="4"/>
          <c:tx>
            <c:strRef>
              <c:f>Sheet1!$A$69</c:f>
              <c:strCache>
                <c:ptCount val="1"/>
                <c:pt idx="0">
                  <c:v>Textile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EE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67C-4946-863F-445A1CB78708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7C-4946-863F-445A1CB78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Sheet1!$B$69</c:f>
              <c:numCache>
                <c:formatCode>General</c:formatCode>
                <c:ptCount val="1"/>
                <c:pt idx="0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7C-4946-863F-445A1CB78708}"/>
            </c:ext>
          </c:extLst>
        </c:ser>
        <c:ser>
          <c:idx val="5"/>
          <c:order val="5"/>
          <c:tx>
            <c:strRef>
              <c:f>Sheet1!$A$70</c:f>
              <c:strCache>
                <c:ptCount val="1"/>
                <c:pt idx="0">
                  <c:v>Blank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67C-4946-863F-445A1CB78708}"/>
              </c:ext>
            </c:extLst>
          </c:dPt>
          <c:dLbls>
            <c:delete val="1"/>
          </c:dLbls>
          <c:cat>
            <c:strRef>
              <c:f>Sheet1!$B$64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Sheet1!$B$70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7C-4946-863F-445A1CB78708}"/>
            </c:ext>
          </c:extLst>
        </c:ser>
        <c:ser>
          <c:idx val="6"/>
          <c:order val="6"/>
          <c:tx>
            <c:strRef>
              <c:f>Sheet1!$A$71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rgbClr val="7ECBF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Sheet1!$B$64</c:f>
              <c:strCache>
                <c:ptCount val="1"/>
                <c:pt idx="0">
                  <c:v>Value</c:v>
                </c:pt>
              </c:strCache>
            </c:strRef>
          </c:cat>
          <c:val>
            <c:numRef>
              <c:f>Sheet1!$B$71</c:f>
              <c:numCache>
                <c:formatCode>General</c:formatCode>
                <c:ptCount val="1"/>
                <c:pt idx="0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7C-4946-863F-445A1CB787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03279152"/>
        <c:axId val="1003272912"/>
      </c:barChart>
      <c:catAx>
        <c:axId val="100327915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003272912"/>
        <c:crosses val="autoZero"/>
        <c:auto val="1"/>
        <c:lblAlgn val="ctr"/>
        <c:lblOffset val="100"/>
        <c:noMultiLvlLbl val="0"/>
      </c:catAx>
      <c:valAx>
        <c:axId val="1003272912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00327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v>Series1</c:v>
          </c:tx>
          <c:spPr>
            <a:solidFill>
              <a:schemeClr val="bg2">
                <a:lumMod val="75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Sheet1!$E$26:$H$26</c:f>
              <c:numCache>
                <c:formatCode>General</c:formatCode>
                <c:ptCount val="4"/>
                <c:pt idx="0">
                  <c:v>820</c:v>
                </c:pt>
                <c:pt idx="1">
                  <c:v>820</c:v>
                </c:pt>
                <c:pt idx="2">
                  <c:v>790</c:v>
                </c:pt>
                <c:pt idx="3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A2A-4DFA-9D3F-CD4C20CABEC7}"/>
            </c:ext>
          </c:extLst>
        </c:ser>
        <c:ser>
          <c:idx val="1"/>
          <c:order val="1"/>
          <c:tx>
            <c:v>Series2</c:v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Sheet1!$I$26:$L$26</c:f>
              <c:numCache>
                <c:formatCode>General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A2A-4DFA-9D3F-CD4C20CABEC7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bg2">
                <a:lumMod val="75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Sheet1!$M$26:$P$26</c:f>
              <c:numCache>
                <c:formatCode>General</c:formatCode>
                <c:ptCount val="4"/>
                <c:pt idx="0">
                  <c:v>1020</c:v>
                </c:pt>
                <c:pt idx="1">
                  <c:v>1020</c:v>
                </c:pt>
                <c:pt idx="2">
                  <c:v>1050</c:v>
                </c:pt>
                <c:pt idx="3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A2A-4DFA-9D3F-CD4C20CAB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41712"/>
        <c:axId val="1003231728"/>
      </c:areaChart>
      <c:dateAx>
        <c:axId val="10032417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3231728"/>
        <c:crosses val="autoZero"/>
        <c:auto val="0"/>
        <c:lblOffset val="100"/>
        <c:baseTimeUnit val="days"/>
      </c:dateAx>
      <c:valAx>
        <c:axId val="100323172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003241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accent2">
                <a:lumMod val="40000"/>
                <a:lumOff val="6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Sheet1!$E$27:$H$27</c:f>
              <c:numCache>
                <c:formatCode>General</c:formatCode>
                <c:ptCount val="4"/>
                <c:pt idx="0">
                  <c:v>910</c:v>
                </c:pt>
                <c:pt idx="1">
                  <c:v>910</c:v>
                </c:pt>
                <c:pt idx="2">
                  <c:v>1190</c:v>
                </c:pt>
                <c:pt idx="3">
                  <c:v>1190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438-4598-ADEF-592DAF3E675E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51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Sheet1!$I$27:$L$27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438-4598-ADEF-592DAF3E675E}"/>
            </c:ext>
          </c:extLst>
        </c:ser>
        <c:ser>
          <c:idx val="2"/>
          <c:order val="2"/>
          <c:tx>
            <c:v>S3</c:v>
          </c:tx>
          <c:spPr>
            <a:solidFill>
              <a:schemeClr val="bg2">
                <a:lumMod val="75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Sheet1!$M$27:$P$27</c:f>
              <c:numCache>
                <c:formatCode>General</c:formatCode>
                <c:ptCount val="4"/>
                <c:pt idx="0">
                  <c:v>920</c:v>
                </c:pt>
                <c:pt idx="1">
                  <c:v>920</c:v>
                </c:pt>
                <c:pt idx="2">
                  <c:v>640</c:v>
                </c:pt>
                <c:pt idx="3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438-4598-ADEF-592DAF3E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39632"/>
        <c:axId val="1003230896"/>
      </c:areaChart>
      <c:dateAx>
        <c:axId val="1003239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3230896"/>
        <c:crosses val="autoZero"/>
        <c:auto val="0"/>
        <c:lblOffset val="100"/>
        <c:baseTimeUnit val="days"/>
      </c:dateAx>
      <c:valAx>
        <c:axId val="1003230896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003239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25371828521428E-2"/>
          <c:y val="2.5428331875182269E-2"/>
          <c:w val="0.85853018372703416"/>
          <c:h val="0.73577136191309422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accent2">
                <a:lumMod val="40000"/>
                <a:lumOff val="6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Sheet1!$E$28:$H$28</c:f>
              <c:numCache>
                <c:formatCode>General</c:formatCode>
                <c:ptCount val="4"/>
                <c:pt idx="0">
                  <c:v>1010</c:v>
                </c:pt>
                <c:pt idx="1">
                  <c:v>1010</c:v>
                </c:pt>
                <c:pt idx="2">
                  <c:v>1750</c:v>
                </c:pt>
                <c:pt idx="3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06C-4316-8743-A5A6F7F51292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8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Sheet1!$I$28:$L$28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6C-4316-8743-A5A6F7F51292}"/>
            </c:ext>
          </c:extLst>
        </c:ser>
        <c:ser>
          <c:idx val="2"/>
          <c:order val="2"/>
          <c:tx>
            <c:v>S3</c:v>
          </c:tx>
          <c:spPr>
            <a:solidFill>
              <a:schemeClr val="accent2">
                <a:lumMod val="40000"/>
                <a:lumOff val="6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Sheet1!$M$28:$P$28</c:f>
              <c:numCache>
                <c:formatCode>General</c:formatCode>
                <c:ptCount val="4"/>
                <c:pt idx="0">
                  <c:v>910</c:v>
                </c:pt>
                <c:pt idx="1">
                  <c:v>910</c:v>
                </c:pt>
                <c:pt idx="2">
                  <c:v>170</c:v>
                </c:pt>
                <c:pt idx="3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06C-4316-8743-A5A6F7F51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21648"/>
        <c:axId val="1271419984"/>
      </c:areaChart>
      <c:dateAx>
        <c:axId val="12714216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984"/>
        <c:crosses val="autoZero"/>
        <c:auto val="0"/>
        <c:lblOffset val="100"/>
        <c:baseTimeUnit val="days"/>
      </c:dateAx>
      <c:valAx>
        <c:axId val="1271419984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2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Sheet1!$E$20:$H$20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C8A-462D-AE7C-DE1A323817B9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6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Sheet1!$I$20:$L$20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C8A-462D-AE7C-DE1A323817B9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Sheet1!$M$20:$P$20</c:f>
              <c:numCache>
                <c:formatCode>General</c:formatCode>
                <c:ptCount val="4"/>
                <c:pt idx="0">
                  <c:v>1880</c:v>
                </c:pt>
                <c:pt idx="1">
                  <c:v>1880</c:v>
                </c:pt>
                <c:pt idx="2">
                  <c:v>1880</c:v>
                </c:pt>
                <c:pt idx="3">
                  <c:v>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C8A-462D-AE7C-DE1A32381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40880"/>
        <c:axId val="1003232144"/>
      </c:areaChart>
      <c:dateAx>
        <c:axId val="10032408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3232144"/>
        <c:crosses val="autoZero"/>
        <c:auto val="0"/>
        <c:lblOffset val="100"/>
        <c:baseTimeUnit val="days"/>
      </c:dateAx>
      <c:valAx>
        <c:axId val="1003232144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003240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Sheet1!$E$21:$H$21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640</c:v>
                </c:pt>
                <c:pt idx="3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D2F-47A2-9C32-026F9FACF9C4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7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Sheet1!$I$21:$L$21</c:f>
              <c:numCache>
                <c:formatCode>General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D2F-47A2-9C32-026F9FACF9C4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Sheet1!$M$21:$P$21</c:f>
              <c:numCache>
                <c:formatCode>General</c:formatCode>
                <c:ptCount val="4"/>
                <c:pt idx="0">
                  <c:v>1730</c:v>
                </c:pt>
                <c:pt idx="1">
                  <c:v>1730</c:v>
                </c:pt>
                <c:pt idx="2">
                  <c:v>1140</c:v>
                </c:pt>
                <c:pt idx="3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D2F-47A2-9C32-026F9FAC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47440"/>
        <c:axId val="1271448272"/>
      </c:areaChart>
      <c:dateAx>
        <c:axId val="12714474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48272"/>
        <c:crosses val="autoZero"/>
        <c:auto val="0"/>
        <c:lblOffset val="100"/>
        <c:baseTimeUnit val="days"/>
      </c:dateAx>
      <c:valAx>
        <c:axId val="1271448272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47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Sheet1!$E$22:$H$22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1170</c:v>
                </c:pt>
                <c:pt idx="3">
                  <c:v>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C64-47D9-B06E-F9E08573F839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7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Sheet1!$I$22:$L$22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C64-47D9-B06E-F9E08573F839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Sheet1!$M$22:$P$22</c:f>
              <c:numCache>
                <c:formatCode>General</c:formatCode>
                <c:ptCount val="4"/>
                <c:pt idx="0">
                  <c:v>1710</c:v>
                </c:pt>
                <c:pt idx="1">
                  <c:v>1710</c:v>
                </c:pt>
                <c:pt idx="2">
                  <c:v>740</c:v>
                </c:pt>
                <c:pt idx="3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C64-47D9-B06E-F9E08573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81648"/>
        <c:axId val="1003276656"/>
      </c:areaChart>
      <c:dateAx>
        <c:axId val="10032816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3276656"/>
        <c:crosses val="autoZero"/>
        <c:auto val="0"/>
        <c:lblOffset val="100"/>
        <c:baseTimeUnit val="days"/>
      </c:dateAx>
      <c:valAx>
        <c:axId val="1003276656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00328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Sheet1!$E$23:$H$23</c:f>
              <c:numCache>
                <c:formatCode>General</c:formatCode>
                <c:ptCount val="4"/>
                <c:pt idx="0">
                  <c:v>220</c:v>
                </c:pt>
                <c:pt idx="1">
                  <c:v>220</c:v>
                </c:pt>
                <c:pt idx="2">
                  <c:v>1550</c:v>
                </c:pt>
                <c:pt idx="3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29-47F2-9984-FD12A7020A12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9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Sheet1!$I$23:$L$23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29-47F2-9984-FD12A7020A12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Sheet1!$M$23:$P$23</c:f>
              <c:numCache>
                <c:formatCode>General</c:formatCode>
                <c:ptCount val="4"/>
                <c:pt idx="0">
                  <c:v>1510</c:v>
                </c:pt>
                <c:pt idx="1">
                  <c:v>1510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29-47F2-9984-FD12A7020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9.4786729857819899E-2"/>
          <c:w val="0.93888888888888888"/>
          <c:h val="0.88414955239599791"/>
        </c:manualLayout>
      </c:layout>
      <c:areaChart>
        <c:grouping val="percentStacked"/>
        <c:varyColors val="0"/>
        <c:ser>
          <c:idx val="0"/>
          <c:order val="0"/>
          <c:tx>
            <c:v>S1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Sheet1!$E$30:$H$30</c:f>
              <c:numCache>
                <c:formatCode>General</c:formatCode>
                <c:ptCount val="4"/>
                <c:pt idx="0">
                  <c:v>1170</c:v>
                </c:pt>
                <c:pt idx="1">
                  <c:v>1170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0-4566-A62C-78E7A2BD8671}"/>
            </c:ext>
          </c:extLst>
        </c:ser>
        <c:ser>
          <c:idx val="1"/>
          <c:order val="1"/>
          <c:tx>
            <c:v>S2</c:v>
          </c:tx>
          <c:spPr>
            <a:solidFill>
              <a:schemeClr val="bg1">
                <a:lumMod val="50000"/>
                <a:alpha val="4200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Sheet1!$I$30:$L$30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0-4566-A62C-78E7A2BD8671}"/>
            </c:ext>
          </c:extLst>
        </c:ser>
        <c:ser>
          <c:idx val="2"/>
          <c:order val="2"/>
          <c:tx>
            <c:v>S3</c:v>
          </c:tx>
          <c:spPr>
            <a:solidFill>
              <a:schemeClr val="bg1">
                <a:lumMod val="50000"/>
                <a:alpha val="0"/>
              </a:schemeClr>
            </a:solidFill>
            <a:ln w="25400">
              <a:noFill/>
            </a:ln>
            <a:effectLst/>
          </c:spPr>
          <c:cat>
            <c:numRef>
              <c:f>Sheet1!$C$10:$F$10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</c:numCache>
            </c:numRef>
          </c:cat>
          <c:val>
            <c:numRef>
              <c:f>Sheet1!$M$30:$P$30</c:f>
              <c:numCache>
                <c:formatCode>General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1620</c:v>
                </c:pt>
                <c:pt idx="3">
                  <c:v>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0-4566-A62C-78E7A2BD8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412080"/>
        <c:axId val="1271419568"/>
      </c:areaChart>
      <c:dateAx>
        <c:axId val="127141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71419568"/>
        <c:crosses val="autoZero"/>
        <c:auto val="0"/>
        <c:lblOffset val="100"/>
        <c:baseTimeUnit val="days"/>
      </c:dateAx>
      <c:valAx>
        <c:axId val="12714195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127141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hyperlink" Target="https://www.simonsezit.com/courses/" TargetMode="Externa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</xdr:colOff>
      <xdr:row>2</xdr:row>
      <xdr:rowOff>68580</xdr:rowOff>
    </xdr:from>
    <xdr:to>
      <xdr:col>18</xdr:col>
      <xdr:colOff>358140</xdr:colOff>
      <xdr:row>17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F80733-0CD9-4BB4-AED8-8067F06B5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</xdr:colOff>
      <xdr:row>1</xdr:row>
      <xdr:rowOff>129540</xdr:rowOff>
    </xdr:from>
    <xdr:to>
      <xdr:col>18</xdr:col>
      <xdr:colOff>358140</xdr:colOff>
      <xdr:row>16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205BB1-DA3D-440B-AAA6-CC935FB213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53340</xdr:colOff>
      <xdr:row>1</xdr:row>
      <xdr:rowOff>118110</xdr:rowOff>
    </xdr:from>
    <xdr:to>
      <xdr:col>18</xdr:col>
      <xdr:colOff>358140</xdr:colOff>
      <xdr:row>16</xdr:row>
      <xdr:rowOff>118110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9F7DA6-9066-4C17-A530-9A07F93FE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419100</xdr:colOff>
      <xdr:row>3</xdr:row>
      <xdr:rowOff>11430</xdr:rowOff>
    </xdr:from>
    <xdr:to>
      <xdr:col>18</xdr:col>
      <xdr:colOff>510540</xdr:colOff>
      <xdr:row>18</xdr:row>
      <xdr:rowOff>11430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4C85C10-1CA4-4131-B262-89B3523AB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53340</xdr:colOff>
      <xdr:row>2</xdr:row>
      <xdr:rowOff>72390</xdr:rowOff>
    </xdr:from>
    <xdr:to>
      <xdr:col>18</xdr:col>
      <xdr:colOff>358140</xdr:colOff>
      <xdr:row>17</xdr:row>
      <xdr:rowOff>144780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5F54EF7-A1AD-48C0-8420-E5C59E066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53340</xdr:colOff>
      <xdr:row>2</xdr:row>
      <xdr:rowOff>68580</xdr:rowOff>
    </xdr:from>
    <xdr:to>
      <xdr:col>18</xdr:col>
      <xdr:colOff>358140</xdr:colOff>
      <xdr:row>15</xdr:row>
      <xdr:rowOff>175260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59C0657-5EDF-4B36-9CC4-9A84CB2288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53340</xdr:colOff>
      <xdr:row>2</xdr:row>
      <xdr:rowOff>64770</xdr:rowOff>
    </xdr:from>
    <xdr:to>
      <xdr:col>18</xdr:col>
      <xdr:colOff>358140</xdr:colOff>
      <xdr:row>16</xdr:row>
      <xdr:rowOff>45720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D2A28FB-CFB2-4728-A458-4C94A861D3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45720</xdr:colOff>
      <xdr:row>1</xdr:row>
      <xdr:rowOff>171450</xdr:rowOff>
    </xdr:from>
    <xdr:to>
      <xdr:col>18</xdr:col>
      <xdr:colOff>350520</xdr:colOff>
      <xdr:row>14</xdr:row>
      <xdr:rowOff>144780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4B348FD-9910-4F48-A556-2947E3490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38100</xdr:colOff>
      <xdr:row>2</xdr:row>
      <xdr:rowOff>0</xdr:rowOff>
    </xdr:from>
    <xdr:to>
      <xdr:col>18</xdr:col>
      <xdr:colOff>342900</xdr:colOff>
      <xdr:row>14</xdr:row>
      <xdr:rowOff>156210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5736188-1BE1-4EF0-B2F1-61F77EE39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30480</xdr:colOff>
      <xdr:row>12</xdr:row>
      <xdr:rowOff>30480</xdr:rowOff>
    </xdr:from>
    <xdr:to>
      <xdr:col>18</xdr:col>
      <xdr:colOff>335280</xdr:colOff>
      <xdr:row>14</xdr:row>
      <xdr:rowOff>30480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1875A0A-AC99-4400-98B9-6B6AF7AD0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38100</xdr:colOff>
      <xdr:row>1</xdr:row>
      <xdr:rowOff>121920</xdr:rowOff>
    </xdr:from>
    <xdr:to>
      <xdr:col>18</xdr:col>
      <xdr:colOff>358140</xdr:colOff>
      <xdr:row>15</xdr:row>
      <xdr:rowOff>7620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1EEFD50-D22F-4E1A-B701-2E9395B2D6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38100</xdr:colOff>
      <xdr:row>2</xdr:row>
      <xdr:rowOff>0</xdr:rowOff>
    </xdr:from>
    <xdr:to>
      <xdr:col>18</xdr:col>
      <xdr:colOff>342900</xdr:colOff>
      <xdr:row>14</xdr:row>
      <xdr:rowOff>156210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AF346A5-02A3-4CA3-883A-2734D4C1D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45720</xdr:colOff>
      <xdr:row>1</xdr:row>
      <xdr:rowOff>160020</xdr:rowOff>
    </xdr:from>
    <xdr:to>
      <xdr:col>18</xdr:col>
      <xdr:colOff>350520</xdr:colOff>
      <xdr:row>14</xdr:row>
      <xdr:rowOff>133350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43B5DF1-B69A-40DE-8FCD-BCD8742FA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45720</xdr:colOff>
      <xdr:row>1</xdr:row>
      <xdr:rowOff>175260</xdr:rowOff>
    </xdr:from>
    <xdr:to>
      <xdr:col>18</xdr:col>
      <xdr:colOff>350520</xdr:colOff>
      <xdr:row>14</xdr:row>
      <xdr:rowOff>53340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D4FCC1A-FD7D-433C-9967-0B9AA8EAA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45720</xdr:colOff>
      <xdr:row>1</xdr:row>
      <xdr:rowOff>83820</xdr:rowOff>
    </xdr:from>
    <xdr:to>
      <xdr:col>18</xdr:col>
      <xdr:colOff>350520</xdr:colOff>
      <xdr:row>14</xdr:row>
      <xdr:rowOff>57150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35D9A17-941B-4ECB-8277-BC699C39E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38100</xdr:colOff>
      <xdr:row>3</xdr:row>
      <xdr:rowOff>152400</xdr:rowOff>
    </xdr:from>
    <xdr:to>
      <xdr:col>18</xdr:col>
      <xdr:colOff>358140</xdr:colOff>
      <xdr:row>14</xdr:row>
      <xdr:rowOff>7620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B7BC767-8F7B-4D27-BA6D-84406435B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60960</xdr:colOff>
      <xdr:row>2</xdr:row>
      <xdr:rowOff>60960</xdr:rowOff>
    </xdr:from>
    <xdr:to>
      <xdr:col>13</xdr:col>
      <xdr:colOff>365760</xdr:colOff>
      <xdr:row>14</xdr:row>
      <xdr:rowOff>160020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959AF0E-0C78-4215-B3C5-A24F812D4F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472440</xdr:colOff>
      <xdr:row>2</xdr:row>
      <xdr:rowOff>121920</xdr:rowOff>
    </xdr:from>
    <xdr:to>
      <xdr:col>30</xdr:col>
      <xdr:colOff>167640</xdr:colOff>
      <xdr:row>15</xdr:row>
      <xdr:rowOff>68580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027BEA1-4612-41B9-A926-E717B93DD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0</xdr:col>
      <xdr:colOff>327660</xdr:colOff>
      <xdr:row>11</xdr:row>
      <xdr:rowOff>15240</xdr:rowOff>
    </xdr:from>
    <xdr:to>
      <xdr:col>7</xdr:col>
      <xdr:colOff>68580</xdr:colOff>
      <xdr:row>16</xdr:row>
      <xdr:rowOff>166160</xdr:rowOff>
    </xdr:to>
    <xdr:pic>
      <xdr:nvPicPr>
        <xdr:cNvPr id="22" name="Picture 2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D73892CA-340A-4682-92DF-A9CE5044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2026920"/>
          <a:ext cx="7772400" cy="10653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801E9E-FFE0-4337-AECA-DE0EA4158A5B}" name="Data" displayName="Data" ref="B2:F6" totalsRowShown="0" headerRowDxfId="11" headerRowBorderDxfId="9" tableBorderDxfId="10" totalsRowBorderDxfId="8">
  <autoFilter ref="B2:F6" xr:uid="{F9801E9E-FFE0-4337-AECA-DE0EA4158A5B}"/>
  <tableColumns count="5">
    <tableColumn id="1" xr3:uid="{37B5C1F6-D06D-4DA2-B21A-E495ED5B3D1F}" name="From/To" dataDxfId="7"/>
    <tableColumn id="2" xr3:uid="{B2B9EEEB-1E74-4504-AC5D-16371C9BE1DC}" name="Agro" dataDxfId="6"/>
    <tableColumn id="3" xr3:uid="{9EFF1F94-32A3-4900-8EE3-1F1C0973B8C4}" name="Auto" dataDxfId="5"/>
    <tableColumn id="4" xr3:uid="{B830D058-6D48-42BF-A893-C8720E6866C0}" name="Textile" dataDxfId="4"/>
    <tableColumn id="5" xr3:uid="{98BC143B-238D-4355-96A4-8969D65BA528}" name="Steel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D6B454-DD20-4218-B001-DB55ECC2CA29}" name="Lines" displayName="Lines" ref="A19:P38" totalsRowShown="0" headerRowDxfId="32" dataDxfId="30" headerRowBorderDxfId="31" tableBorderDxfId="29" totalsRowBorderDxfId="28">
  <autoFilter ref="A19:P38" xr:uid="{E7D6B454-DD20-4218-B001-DB55ECC2CA29}"/>
  <tableColumns count="16">
    <tableColumn id="1" xr3:uid="{AEDD54F5-812B-431D-AF11-1EA448430CAE}" name="From" dataDxfId="27">
      <calculatedColumnFormula>$B$6</calculatedColumnFormula>
    </tableColumn>
    <tableColumn id="2" xr3:uid="{154BE278-2C88-470F-B767-3B691B1381AC}" name="To" dataDxfId="26"/>
    <tableColumn id="3" xr3:uid="{A132F72C-D231-4BFE-80E5-3492513AA1A9}" name="Value" dataDxfId="25">
      <calculatedColumnFormula>IF(LEFT(Lines[[#This Row],[From]],5)="Blank",Blank,INDEX(Data[],MATCH(Lines[[#This Row],[From]],Data[From/To],0),MATCH(Lines[[#This Row],[To]],Data[#Headers],0)))</calculatedColumnFormula>
    </tableColumn>
    <tableColumn id="4" xr3:uid="{83189632-BE91-48E7-8D45-81D0EDC44CFA}" name="End Position" dataDxfId="24"/>
    <tableColumn id="5" xr3:uid="{5C71199F-2912-477C-B845-933B2995D18F}" name="Astart" dataDxfId="23">
      <calculatedColumnFormula>SUM(Lines[[#Headers],[Value]]:Lines[[#This Row],[Value]])-Lines[[#This Row],[Value]]</calculatedColumnFormula>
    </tableColumn>
    <tableColumn id="6" xr3:uid="{6391493F-BD84-4DA0-A6AF-B12A935CD41D}" name="AMid1" dataDxfId="22">
      <calculatedColumnFormula>Lines[[#This Row],[Astart]]</calculatedColumnFormula>
    </tableColumn>
    <tableColumn id="7" xr3:uid="{D02E092A-297F-49AA-9132-F666FBA07398}" name="AMid2" dataDxfId="21">
      <calculatedColumnFormula>Lines[[#This Row],[AEnd]]</calculatedColumnFormula>
    </tableColumn>
    <tableColumn id="8" xr3:uid="{40A0DBDB-08DA-4746-87CC-7D648A453186}" name="AEnd" dataDxfId="20">
      <calculatedColumnFormula>SUM(Lines[Value])-SUMIFS(Lines[Value],Lines[End Position],"&gt;="&amp;Lines[[#This Row],[End Position]])</calculatedColumnFormula>
    </tableColumn>
    <tableColumn id="9" xr3:uid="{7731F1FC-4E61-42D0-9EC1-FA455CBA7B7C}" name="Vstart" dataDxfId="19">
      <calculatedColumnFormula>Lines[[#This Row],[Value]]</calculatedColumnFormula>
    </tableColumn>
    <tableColumn id="10" xr3:uid="{0D55A20D-37DA-43C4-842D-1FEB0D8795C7}" name="VMid1" dataDxfId="18">
      <calculatedColumnFormula>Lines[[#This Row],[Value]]</calculatedColumnFormula>
    </tableColumn>
    <tableColumn id="11" xr3:uid="{A9050AEB-3A4F-4686-B9CB-1833C2F2DEBF}" name="VMid2" dataDxfId="17">
      <calculatedColumnFormula>Lines[[#This Row],[Value]]</calculatedColumnFormula>
    </tableColumn>
    <tableColumn id="12" xr3:uid="{D6AE0F4E-5DF8-4CD3-A96F-43EE7512CF5E}" name="VEnd" dataDxfId="16">
      <calculatedColumnFormula>Lines[[#This Row],[Value]]</calculatedColumnFormula>
    </tableColumn>
    <tableColumn id="13" xr3:uid="{A8E2E4EB-F102-469A-A353-0439A9965696}" name="Bstart" dataDxfId="15">
      <calculatedColumnFormula>SUM(Lines[Value])-Lines[[#This Row],[Astart]]-Lines[[#This Row],[Vstart]]</calculatedColumnFormula>
    </tableColumn>
    <tableColumn id="14" xr3:uid="{F069DA2D-4F29-4FDC-B679-731E9A372458}" name="BMid1" dataDxfId="14">
      <calculatedColumnFormula>SUM(Lines[Value])-Lines[[#This Row],[AMid1]]-Lines[[#This Row],[VMid1]]</calculatedColumnFormula>
    </tableColumn>
    <tableColumn id="15" xr3:uid="{BDC37A1C-F8DF-46A3-8260-7DB6BAA28F8D}" name="BMid2" dataDxfId="13">
      <calculatedColumnFormula>SUM(Lines[Value])-Lines[[#This Row],[AMid2]]-Lines[[#This Row],[VMid2]]</calculatedColumnFormula>
    </tableColumn>
    <tableColumn id="16" xr3:uid="{E06F43AA-990B-45DC-A1C9-75C801CFEF26}" name="BEnd" dataDxfId="12">
      <calculatedColumnFormula>SUM(Lines[Value])-Lines[[#This Row],[AEnd]]-Lines[[#This Row],[VEnd]]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E4CE4C-0938-4923-9740-634253B8FA14}" name="SPillar" displayName="SPillar" ref="A54:B61" totalsRowShown="0" headerRowDxfId="1">
  <autoFilter ref="A54:B61" xr:uid="{6EE4CE4C-0938-4923-9740-634253B8FA14}"/>
  <tableColumns count="2">
    <tableColumn id="1" xr3:uid="{C23CAAE8-8045-4A72-9C9D-98B93BDD8FA0}" name="From"/>
    <tableColumn id="2" xr3:uid="{ACB145EF-CF67-4D82-9827-EF35081AF2B5}" name="Value" dataDxfId="0">
      <calculatedColumnFormula>SUMIFS(Lines[Value],Lines[From],SPillar[[#This Row],[From]])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45EAAB-92E2-424A-8570-29DDBC9BFD52}" name="EPillars" displayName="EPillars" ref="A64:B71" totalsRowShown="0">
  <autoFilter ref="A64:B71" xr:uid="{1A45EAAB-92E2-424A-8570-29DDBC9BFD52}"/>
  <tableColumns count="2">
    <tableColumn id="1" xr3:uid="{5F556A6B-9DE5-4707-8FE5-F38D346D5AC4}" name="To"/>
    <tableColumn id="2" xr3:uid="{D150EB79-023B-42A6-9613-140EB012D33F}" name="Value" dataDxfId="2">
      <calculatedColumnFormula>SUMIFS(Lines[Value],Lines[To],EPillars[[#This Row],[To]])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1"/>
  <sheetViews>
    <sheetView showGridLines="0" tabSelected="1" workbookViewId="0">
      <selection activeCell="A2" sqref="A2"/>
    </sheetView>
  </sheetViews>
  <sheetFormatPr defaultRowHeight="14.4" x14ac:dyDescent="0.3"/>
  <cols>
    <col min="1" max="1" width="20.109375" customWidth="1"/>
    <col min="3" max="3" width="51.6640625" customWidth="1"/>
    <col min="4" max="4" width="9.77734375" customWidth="1"/>
  </cols>
  <sheetData>
    <row r="2" spans="1:6" x14ac:dyDescent="0.3">
      <c r="B2" s="5" t="s">
        <v>0</v>
      </c>
      <c r="C2" s="6" t="s">
        <v>5</v>
      </c>
      <c r="D2" s="6" t="s">
        <v>15</v>
      </c>
      <c r="E2" s="6" t="s">
        <v>6</v>
      </c>
      <c r="F2" s="7" t="s">
        <v>7</v>
      </c>
    </row>
    <row r="3" spans="1:6" x14ac:dyDescent="0.3">
      <c r="B3" s="3" t="s">
        <v>1</v>
      </c>
      <c r="C3" s="2">
        <v>50</v>
      </c>
      <c r="D3" s="2">
        <v>150</v>
      </c>
      <c r="E3" s="2">
        <v>20</v>
      </c>
      <c r="F3" s="4">
        <v>200</v>
      </c>
    </row>
    <row r="4" spans="1:6" x14ac:dyDescent="0.3">
      <c r="B4" s="3" t="s">
        <v>2</v>
      </c>
      <c r="C4" s="2">
        <v>250</v>
      </c>
      <c r="D4" s="2">
        <v>90</v>
      </c>
      <c r="E4" s="2">
        <v>100</v>
      </c>
      <c r="F4" s="4">
        <v>10</v>
      </c>
    </row>
    <row r="5" spans="1:6" x14ac:dyDescent="0.3">
      <c r="B5" s="3" t="s">
        <v>3</v>
      </c>
      <c r="C5" s="2">
        <v>10</v>
      </c>
      <c r="D5" s="2">
        <v>90</v>
      </c>
      <c r="E5" s="2">
        <v>30</v>
      </c>
      <c r="F5" s="4">
        <v>100</v>
      </c>
    </row>
    <row r="6" spans="1:6" x14ac:dyDescent="0.3">
      <c r="B6" s="8" t="s">
        <v>4</v>
      </c>
      <c r="C6" s="9">
        <v>180</v>
      </c>
      <c r="D6" s="9">
        <v>50</v>
      </c>
      <c r="E6" s="9">
        <v>80</v>
      </c>
      <c r="F6" s="10">
        <v>70</v>
      </c>
    </row>
    <row r="7" spans="1:6" x14ac:dyDescent="0.3">
      <c r="A7" s="1"/>
    </row>
    <row r="8" spans="1:6" x14ac:dyDescent="0.3">
      <c r="B8" s="20" t="s">
        <v>8</v>
      </c>
      <c r="C8" s="19">
        <v>150</v>
      </c>
    </row>
    <row r="10" spans="1:6" x14ac:dyDescent="0.3">
      <c r="B10" s="11" t="s">
        <v>29</v>
      </c>
      <c r="C10" s="12">
        <v>0</v>
      </c>
      <c r="D10" s="12">
        <v>10</v>
      </c>
      <c r="E10" s="12">
        <v>90</v>
      </c>
      <c r="F10" s="12">
        <v>100</v>
      </c>
    </row>
    <row r="19" spans="1:16" x14ac:dyDescent="0.3">
      <c r="A19" s="14" t="s">
        <v>9</v>
      </c>
      <c r="B19" s="14" t="s">
        <v>10</v>
      </c>
      <c r="C19" s="14" t="s">
        <v>11</v>
      </c>
      <c r="D19" s="14" t="s">
        <v>16</v>
      </c>
      <c r="E19" s="14" t="s">
        <v>17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22</v>
      </c>
      <c r="K19" s="14" t="s">
        <v>23</v>
      </c>
      <c r="L19" s="14" t="s">
        <v>24</v>
      </c>
      <c r="M19" s="14" t="s">
        <v>25</v>
      </c>
      <c r="N19" s="14" t="s">
        <v>26</v>
      </c>
      <c r="O19" s="14" t="s">
        <v>27</v>
      </c>
      <c r="P19" s="14" t="s">
        <v>28</v>
      </c>
    </row>
    <row r="20" spans="1:16" x14ac:dyDescent="0.3">
      <c r="A20" s="12" t="str">
        <f>$B$3</f>
        <v>Coal</v>
      </c>
      <c r="B20" s="12" t="str">
        <f>Data[[#Headers],[Agro]]</f>
        <v>Agro</v>
      </c>
      <c r="C20" s="12">
        <f>IF(LEFT(Lines[[#This Row],[From]],5)="Blank",Blank,INDEX(Data[],MATCH(Lines[[#This Row],[From]],Data[From/To],0),MATCH(Lines[[#This Row],[To]],Data[#Headers],0)))</f>
        <v>50</v>
      </c>
      <c r="D20" s="16">
        <v>1</v>
      </c>
      <c r="E20" s="16">
        <f>SUM(Lines[[#Headers],[Value]]:Lines[[#This Row],[Value]])-Lines[[#This Row],[Value]]</f>
        <v>0</v>
      </c>
      <c r="F20" s="16">
        <f>Lines[[#This Row],[Astart]]</f>
        <v>0</v>
      </c>
      <c r="G20" s="16">
        <f>Lines[[#This Row],[AEnd]]</f>
        <v>0</v>
      </c>
      <c r="H20" s="16">
        <f>SUM(Lines[Value])-SUMIFS(Lines[Value],Lines[End Position],"&gt;="&amp;Lines[[#This Row],[End Position]])</f>
        <v>0</v>
      </c>
      <c r="I20" s="17">
        <f>Lines[[#This Row],[Value]]</f>
        <v>50</v>
      </c>
      <c r="J20" s="17">
        <f>Lines[[#This Row],[Value]]</f>
        <v>50</v>
      </c>
      <c r="K20" s="17">
        <f>Lines[[#This Row],[Value]]</f>
        <v>50</v>
      </c>
      <c r="L20" s="17">
        <f>Lines[[#This Row],[Value]]</f>
        <v>50</v>
      </c>
      <c r="M20" s="17">
        <f>SUM(Lines[Value])-Lines[[#This Row],[Astart]]-Lines[[#This Row],[Vstart]]</f>
        <v>1880</v>
      </c>
      <c r="N20" s="17">
        <f>SUM(Lines[Value])-Lines[[#This Row],[AMid1]]-Lines[[#This Row],[VMid1]]</f>
        <v>1880</v>
      </c>
      <c r="O20" s="17">
        <f>SUM(Lines[Value])-Lines[[#This Row],[AMid2]]-Lines[[#This Row],[VMid2]]</f>
        <v>1880</v>
      </c>
      <c r="P20" s="17">
        <f>SUM(Lines[Value])-Lines[[#This Row],[AEnd]]-Lines[[#This Row],[VEnd]]</f>
        <v>1880</v>
      </c>
    </row>
    <row r="21" spans="1:16" x14ac:dyDescent="0.3">
      <c r="A21" s="13" t="str">
        <f>$B$3</f>
        <v>Coal</v>
      </c>
      <c r="B21" s="12" t="str">
        <f>Data[[#Headers],[Auto]]</f>
        <v>Auto</v>
      </c>
      <c r="C21" s="13">
        <f>IF(LEFT(Lines[[#This Row],[From]],5)="Blank",Blank,INDEX(Data[],MATCH(Lines[[#This Row],[From]],Data[From/To],0),MATCH(Lines[[#This Row],[To]],Data[#Headers],0)))</f>
        <v>150</v>
      </c>
      <c r="D21" s="16">
        <v>6</v>
      </c>
      <c r="E21" s="16">
        <f>SUM(Lines[[#Headers],[Value]]:Lines[[#This Row],[Value]])-Lines[[#This Row],[Value]]</f>
        <v>50</v>
      </c>
      <c r="F21" s="16">
        <f>Lines[[#This Row],[Astart]]</f>
        <v>50</v>
      </c>
      <c r="G21" s="16">
        <f>Lines[[#This Row],[AEnd]]</f>
        <v>640</v>
      </c>
      <c r="H21" s="16">
        <f>SUM(Lines[Value])-SUMIFS(Lines[Value],Lines[End Position],"&gt;="&amp;Lines[[#This Row],[End Position]])</f>
        <v>640</v>
      </c>
      <c r="I21" s="17">
        <f>Lines[[#This Row],[Value]]</f>
        <v>150</v>
      </c>
      <c r="J21" s="17">
        <f>Lines[[#This Row],[Value]]</f>
        <v>150</v>
      </c>
      <c r="K21" s="17">
        <f>Lines[[#This Row],[Value]]</f>
        <v>150</v>
      </c>
      <c r="L21" s="17">
        <f>Lines[[#This Row],[Value]]</f>
        <v>150</v>
      </c>
      <c r="M21" s="17">
        <f>SUM(Lines[Value])-Lines[[#This Row],[Astart]]-Lines[[#This Row],[Vstart]]</f>
        <v>1730</v>
      </c>
      <c r="N21" s="17">
        <f>SUM(Lines[Value])-Lines[[#This Row],[AMid1]]-Lines[[#This Row],[VMid1]]</f>
        <v>1730</v>
      </c>
      <c r="O21" s="17">
        <f>SUM(Lines[Value])-Lines[[#This Row],[AMid2]]-Lines[[#This Row],[VMid2]]</f>
        <v>1140</v>
      </c>
      <c r="P21" s="17">
        <f>SUM(Lines[Value])-Lines[[#This Row],[AEnd]]-Lines[[#This Row],[VEnd]]</f>
        <v>1140</v>
      </c>
    </row>
    <row r="22" spans="1:16" x14ac:dyDescent="0.3">
      <c r="A22" s="12" t="str">
        <f>$B$3</f>
        <v>Coal</v>
      </c>
      <c r="B22" s="12" t="str">
        <f>Data[[#Headers],[Textile]]</f>
        <v>Textile</v>
      </c>
      <c r="C22" s="12">
        <f>IF(LEFT(Lines[[#This Row],[From]],5)="Blank",Blank,INDEX(Data[],MATCH(Lines[[#This Row],[From]],Data[From/To],0),MATCH(Lines[[#This Row],[To]],Data[#Headers],0)))</f>
        <v>20</v>
      </c>
      <c r="D22" s="16">
        <v>11</v>
      </c>
      <c r="E22" s="16">
        <f>SUM(Lines[[#Headers],[Value]]:Lines[[#This Row],[Value]])-Lines[[#This Row],[Value]]</f>
        <v>200</v>
      </c>
      <c r="F22" s="16">
        <f>Lines[[#This Row],[Astart]]</f>
        <v>200</v>
      </c>
      <c r="G22" s="16">
        <f>Lines[[#This Row],[AEnd]]</f>
        <v>1170</v>
      </c>
      <c r="H22" s="16">
        <f>SUM(Lines[Value])-SUMIFS(Lines[Value],Lines[End Position],"&gt;="&amp;Lines[[#This Row],[End Position]])</f>
        <v>1170</v>
      </c>
      <c r="I22" s="17">
        <f>Lines[[#This Row],[Value]]</f>
        <v>20</v>
      </c>
      <c r="J22" s="17">
        <f>Lines[[#This Row],[Value]]</f>
        <v>20</v>
      </c>
      <c r="K22" s="17">
        <f>Lines[[#This Row],[Value]]</f>
        <v>20</v>
      </c>
      <c r="L22" s="17">
        <f>Lines[[#This Row],[Value]]</f>
        <v>20</v>
      </c>
      <c r="M22" s="17">
        <f>SUM(Lines[Value])-Lines[[#This Row],[Astart]]-Lines[[#This Row],[Vstart]]</f>
        <v>1710</v>
      </c>
      <c r="N22" s="17">
        <f>SUM(Lines[Value])-Lines[[#This Row],[AMid1]]-Lines[[#This Row],[VMid1]]</f>
        <v>1710</v>
      </c>
      <c r="O22" s="17">
        <f>SUM(Lines[Value])-Lines[[#This Row],[AMid2]]-Lines[[#This Row],[VMid2]]</f>
        <v>740</v>
      </c>
      <c r="P22" s="17">
        <f>SUM(Lines[Value])-Lines[[#This Row],[AEnd]]-Lines[[#This Row],[VEnd]]</f>
        <v>740</v>
      </c>
    </row>
    <row r="23" spans="1:16" x14ac:dyDescent="0.3">
      <c r="A23" s="13" t="str">
        <f>$B$3</f>
        <v>Coal</v>
      </c>
      <c r="B23" s="12" t="str">
        <f>Data[[#Headers],[Steel]]</f>
        <v>Steel</v>
      </c>
      <c r="C23" s="13">
        <f>IF(LEFT(Lines[[#This Row],[From]],5)="Blank",Blank,INDEX(Data[],MATCH(Lines[[#This Row],[From]],Data[From/To],0),MATCH(Lines[[#This Row],[To]],Data[#Headers],0)))</f>
        <v>200</v>
      </c>
      <c r="D23" s="16">
        <v>16</v>
      </c>
      <c r="E23" s="16">
        <f>SUM(Lines[[#Headers],[Value]]:Lines[[#This Row],[Value]])-Lines[[#This Row],[Value]]</f>
        <v>220</v>
      </c>
      <c r="F23" s="16">
        <f>Lines[[#This Row],[Astart]]</f>
        <v>220</v>
      </c>
      <c r="G23" s="16">
        <f>Lines[[#This Row],[AEnd]]</f>
        <v>1550</v>
      </c>
      <c r="H23" s="16">
        <f>SUM(Lines[Value])-SUMIFS(Lines[Value],Lines[End Position],"&gt;="&amp;Lines[[#This Row],[End Position]])</f>
        <v>1550</v>
      </c>
      <c r="I23" s="17">
        <f>Lines[[#This Row],[Value]]</f>
        <v>200</v>
      </c>
      <c r="J23" s="17">
        <f>Lines[[#This Row],[Value]]</f>
        <v>200</v>
      </c>
      <c r="K23" s="17">
        <f>Lines[[#This Row],[Value]]</f>
        <v>200</v>
      </c>
      <c r="L23" s="17">
        <f>Lines[[#This Row],[Value]]</f>
        <v>200</v>
      </c>
      <c r="M23" s="17">
        <f>SUM(Lines[Value])-Lines[[#This Row],[Astart]]-Lines[[#This Row],[Vstart]]</f>
        <v>1510</v>
      </c>
      <c r="N23" s="17">
        <f>SUM(Lines[Value])-Lines[[#This Row],[AMid1]]-Lines[[#This Row],[VMid1]]</f>
        <v>1510</v>
      </c>
      <c r="O23" s="17">
        <f>SUM(Lines[Value])-Lines[[#This Row],[AMid2]]-Lines[[#This Row],[VMid2]]</f>
        <v>180</v>
      </c>
      <c r="P23" s="17">
        <f>SUM(Lines[Value])-Lines[[#This Row],[AEnd]]-Lines[[#This Row],[VEnd]]</f>
        <v>180</v>
      </c>
    </row>
    <row r="24" spans="1:16" x14ac:dyDescent="0.3">
      <c r="A24" s="12" t="s">
        <v>12</v>
      </c>
      <c r="B24" s="12" t="s">
        <v>12</v>
      </c>
      <c r="C24" s="12">
        <f>IF(LEFT(Lines[[#This Row],[From]],5)="Blank",Blank,INDEX(Data[],MATCH(Lines[[#This Row],[From]],Data[From/To],0),MATCH(Lines[[#This Row],[To]],Data[#Headers],0)))</f>
        <v>150</v>
      </c>
      <c r="D24" s="16">
        <v>5</v>
      </c>
      <c r="E24" s="16">
        <f>SUM(Lines[[#Headers],[Value]]:Lines[[#This Row],[Value]])-Lines[[#This Row],[Value]]</f>
        <v>420</v>
      </c>
      <c r="F24" s="16">
        <f>Lines[[#This Row],[Astart]]</f>
        <v>420</v>
      </c>
      <c r="G24" s="16">
        <f>Lines[[#This Row],[AEnd]]</f>
        <v>490</v>
      </c>
      <c r="H24" s="16">
        <f>SUM(Lines[Value])-SUMIFS(Lines[Value],Lines[End Position],"&gt;="&amp;Lines[[#This Row],[End Position]])</f>
        <v>490</v>
      </c>
      <c r="I24" s="17">
        <f>Lines[[#This Row],[Value]]</f>
        <v>150</v>
      </c>
      <c r="J24" s="17">
        <f>Lines[[#This Row],[Value]]</f>
        <v>150</v>
      </c>
      <c r="K24" s="17">
        <f>Lines[[#This Row],[Value]]</f>
        <v>150</v>
      </c>
      <c r="L24" s="17">
        <f>Lines[[#This Row],[Value]]</f>
        <v>150</v>
      </c>
      <c r="M24" s="17">
        <f>SUM(Lines[Value])-Lines[[#This Row],[Astart]]-Lines[[#This Row],[Vstart]]</f>
        <v>1360</v>
      </c>
      <c r="N24" s="17">
        <f>SUM(Lines[Value])-Lines[[#This Row],[AMid1]]-Lines[[#This Row],[VMid1]]</f>
        <v>1360</v>
      </c>
      <c r="O24" s="17">
        <f>SUM(Lines[Value])-Lines[[#This Row],[AMid2]]-Lines[[#This Row],[VMid2]]</f>
        <v>1290</v>
      </c>
      <c r="P24" s="17">
        <f>SUM(Lines[Value])-Lines[[#This Row],[AEnd]]-Lines[[#This Row],[VEnd]]</f>
        <v>1290</v>
      </c>
    </row>
    <row r="25" spans="1:16" x14ac:dyDescent="0.3">
      <c r="A25" s="13" t="str">
        <f>$B$4</f>
        <v>Solar</v>
      </c>
      <c r="B25" s="12" t="str">
        <f>Data[[#Headers],[Agro]]</f>
        <v>Agro</v>
      </c>
      <c r="C25" s="13">
        <f>IF(LEFT(Lines[[#This Row],[From]],5)="Blank",Blank,INDEX(Data[],MATCH(Lines[[#This Row],[From]],Data[From/To],0),MATCH(Lines[[#This Row],[To]],Data[#Headers],0)))</f>
        <v>250</v>
      </c>
      <c r="D25" s="16">
        <v>2</v>
      </c>
      <c r="E25" s="16">
        <f>SUM(Lines[[#Headers],[Value]]:Lines[[#This Row],[Value]])-Lines[[#This Row],[Value]]</f>
        <v>570</v>
      </c>
      <c r="F25" s="16">
        <f>Lines[[#This Row],[Astart]]</f>
        <v>570</v>
      </c>
      <c r="G25" s="16">
        <f>Lines[[#This Row],[AEnd]]</f>
        <v>50</v>
      </c>
      <c r="H25" s="16">
        <f>SUM(Lines[Value])-SUMIFS(Lines[Value],Lines[End Position],"&gt;="&amp;Lines[[#This Row],[End Position]])</f>
        <v>50</v>
      </c>
      <c r="I25" s="17">
        <f>Lines[[#This Row],[Value]]</f>
        <v>250</v>
      </c>
      <c r="J25" s="17">
        <f>Lines[[#This Row],[Value]]</f>
        <v>250</v>
      </c>
      <c r="K25" s="17">
        <f>Lines[[#This Row],[Value]]</f>
        <v>250</v>
      </c>
      <c r="L25" s="17">
        <f>Lines[[#This Row],[Value]]</f>
        <v>250</v>
      </c>
      <c r="M25" s="17">
        <f>SUM(Lines[Value])-Lines[[#This Row],[Astart]]-Lines[[#This Row],[Vstart]]</f>
        <v>1110</v>
      </c>
      <c r="N25" s="17">
        <f>SUM(Lines[Value])-Lines[[#This Row],[AMid1]]-Lines[[#This Row],[VMid1]]</f>
        <v>1110</v>
      </c>
      <c r="O25" s="17">
        <f>SUM(Lines[Value])-Lines[[#This Row],[AMid2]]-Lines[[#This Row],[VMid2]]</f>
        <v>1630</v>
      </c>
      <c r="P25" s="17">
        <f>SUM(Lines[Value])-Lines[[#This Row],[AEnd]]-Lines[[#This Row],[VEnd]]</f>
        <v>1630</v>
      </c>
    </row>
    <row r="26" spans="1:16" x14ac:dyDescent="0.3">
      <c r="A26" s="12" t="str">
        <f>$B$4</f>
        <v>Solar</v>
      </c>
      <c r="B26" s="12" t="str">
        <f>Data[[#Headers],[Auto]]</f>
        <v>Auto</v>
      </c>
      <c r="C26" s="12">
        <f>IF(LEFT(Lines[[#This Row],[From]],5)="Blank",Blank,INDEX(Data[],MATCH(Lines[[#This Row],[From]],Data[From/To],0),MATCH(Lines[[#This Row],[To]],Data[#Headers],0)))</f>
        <v>90</v>
      </c>
      <c r="D26" s="16">
        <v>7</v>
      </c>
      <c r="E26" s="16">
        <f>SUM(Lines[[#Headers],[Value]]:Lines[[#This Row],[Value]])-Lines[[#This Row],[Value]]</f>
        <v>820</v>
      </c>
      <c r="F26" s="16">
        <f>Lines[[#This Row],[Astart]]</f>
        <v>820</v>
      </c>
      <c r="G26" s="16">
        <f>Lines[[#This Row],[AEnd]]</f>
        <v>790</v>
      </c>
      <c r="H26" s="16">
        <f>SUM(Lines[Value])-SUMIFS(Lines[Value],Lines[End Position],"&gt;="&amp;Lines[[#This Row],[End Position]])</f>
        <v>790</v>
      </c>
      <c r="I26" s="17">
        <f>Lines[[#This Row],[Value]]</f>
        <v>90</v>
      </c>
      <c r="J26" s="17">
        <f>Lines[[#This Row],[Value]]</f>
        <v>90</v>
      </c>
      <c r="K26" s="17">
        <f>Lines[[#This Row],[Value]]</f>
        <v>90</v>
      </c>
      <c r="L26" s="17">
        <f>Lines[[#This Row],[Value]]</f>
        <v>90</v>
      </c>
      <c r="M26" s="17">
        <f>SUM(Lines[Value])-Lines[[#This Row],[Astart]]-Lines[[#This Row],[Vstart]]</f>
        <v>1020</v>
      </c>
      <c r="N26" s="17">
        <f>SUM(Lines[Value])-Lines[[#This Row],[AMid1]]-Lines[[#This Row],[VMid1]]</f>
        <v>1020</v>
      </c>
      <c r="O26" s="17">
        <f>SUM(Lines[Value])-Lines[[#This Row],[AMid2]]-Lines[[#This Row],[VMid2]]</f>
        <v>1050</v>
      </c>
      <c r="P26" s="17">
        <f>SUM(Lines[Value])-Lines[[#This Row],[AEnd]]-Lines[[#This Row],[VEnd]]</f>
        <v>1050</v>
      </c>
    </row>
    <row r="27" spans="1:16" x14ac:dyDescent="0.3">
      <c r="A27" s="13" t="str">
        <f>$B$4</f>
        <v>Solar</v>
      </c>
      <c r="B27" s="12" t="str">
        <f>Data[[#Headers],[Textile]]</f>
        <v>Textile</v>
      </c>
      <c r="C27" s="13">
        <f>IF(LEFT(Lines[[#This Row],[From]],5)="Blank",Blank,INDEX(Data[],MATCH(Lines[[#This Row],[From]],Data[From/To],0),MATCH(Lines[[#This Row],[To]],Data[#Headers],0)))</f>
        <v>100</v>
      </c>
      <c r="D27" s="16">
        <v>12</v>
      </c>
      <c r="E27" s="16">
        <f>SUM(Lines[[#Headers],[Value]]:Lines[[#This Row],[Value]])-Lines[[#This Row],[Value]]</f>
        <v>910</v>
      </c>
      <c r="F27" s="16">
        <f>Lines[[#This Row],[Astart]]</f>
        <v>910</v>
      </c>
      <c r="G27" s="16">
        <f>Lines[[#This Row],[AEnd]]</f>
        <v>1190</v>
      </c>
      <c r="H27" s="16">
        <f>SUM(Lines[Value])-SUMIFS(Lines[Value],Lines[End Position],"&gt;="&amp;Lines[[#This Row],[End Position]])</f>
        <v>1190</v>
      </c>
      <c r="I27" s="17">
        <f>Lines[[#This Row],[Value]]</f>
        <v>100</v>
      </c>
      <c r="J27" s="17">
        <f>Lines[[#This Row],[Value]]</f>
        <v>100</v>
      </c>
      <c r="K27" s="17">
        <f>Lines[[#This Row],[Value]]</f>
        <v>100</v>
      </c>
      <c r="L27" s="17">
        <f>Lines[[#This Row],[Value]]</f>
        <v>100</v>
      </c>
      <c r="M27" s="17">
        <f>SUM(Lines[Value])-Lines[[#This Row],[Astart]]-Lines[[#This Row],[Vstart]]</f>
        <v>920</v>
      </c>
      <c r="N27" s="17">
        <f>SUM(Lines[Value])-Lines[[#This Row],[AMid1]]-Lines[[#This Row],[VMid1]]</f>
        <v>920</v>
      </c>
      <c r="O27" s="17">
        <f>SUM(Lines[Value])-Lines[[#This Row],[AMid2]]-Lines[[#This Row],[VMid2]]</f>
        <v>640</v>
      </c>
      <c r="P27" s="17">
        <f>SUM(Lines[Value])-Lines[[#This Row],[AEnd]]-Lines[[#This Row],[VEnd]]</f>
        <v>640</v>
      </c>
    </row>
    <row r="28" spans="1:16" x14ac:dyDescent="0.3">
      <c r="A28" s="12" t="str">
        <f>$B$4</f>
        <v>Solar</v>
      </c>
      <c r="B28" s="12" t="str">
        <f>Data[[#Headers],[Steel]]</f>
        <v>Steel</v>
      </c>
      <c r="C28" s="12">
        <f>IF(LEFT(Lines[[#This Row],[From]],5)="Blank",Blank,INDEX(Data[],MATCH(Lines[[#This Row],[From]],Data[From/To],0),MATCH(Lines[[#This Row],[To]],Data[#Headers],0)))</f>
        <v>10</v>
      </c>
      <c r="D28" s="16">
        <v>17</v>
      </c>
      <c r="E28" s="16">
        <f>SUM(Lines[[#Headers],[Value]]:Lines[[#This Row],[Value]])-Lines[[#This Row],[Value]]</f>
        <v>1010</v>
      </c>
      <c r="F28" s="16">
        <f>Lines[[#This Row],[Astart]]</f>
        <v>1010</v>
      </c>
      <c r="G28" s="16">
        <f>Lines[[#This Row],[AEnd]]</f>
        <v>1750</v>
      </c>
      <c r="H28" s="16">
        <f>SUM(Lines[Value])-SUMIFS(Lines[Value],Lines[End Position],"&gt;="&amp;Lines[[#This Row],[End Position]])</f>
        <v>1750</v>
      </c>
      <c r="I28" s="17">
        <f>Lines[[#This Row],[Value]]</f>
        <v>10</v>
      </c>
      <c r="J28" s="17">
        <f>Lines[[#This Row],[Value]]</f>
        <v>10</v>
      </c>
      <c r="K28" s="17">
        <f>Lines[[#This Row],[Value]]</f>
        <v>10</v>
      </c>
      <c r="L28" s="17">
        <f>Lines[[#This Row],[Value]]</f>
        <v>10</v>
      </c>
      <c r="M28" s="17">
        <f>SUM(Lines[Value])-Lines[[#This Row],[Astart]]-Lines[[#This Row],[Vstart]]</f>
        <v>910</v>
      </c>
      <c r="N28" s="17">
        <f>SUM(Lines[Value])-Lines[[#This Row],[AMid1]]-Lines[[#This Row],[VMid1]]</f>
        <v>910</v>
      </c>
      <c r="O28" s="17">
        <f>SUM(Lines[Value])-Lines[[#This Row],[AMid2]]-Lines[[#This Row],[VMid2]]</f>
        <v>170</v>
      </c>
      <c r="P28" s="17">
        <f>SUM(Lines[Value])-Lines[[#This Row],[AEnd]]-Lines[[#This Row],[VEnd]]</f>
        <v>170</v>
      </c>
    </row>
    <row r="29" spans="1:16" x14ac:dyDescent="0.3">
      <c r="A29" s="13" t="s">
        <v>13</v>
      </c>
      <c r="B29" s="13" t="s">
        <v>13</v>
      </c>
      <c r="C29" s="13">
        <f>IF(LEFT(Lines[[#This Row],[From]],5)="Blank",Blank,INDEX(Data[],MATCH(Lines[[#This Row],[From]],Data[From/To],0),MATCH(Lines[[#This Row],[To]],Data[#Headers],0)))</f>
        <v>150</v>
      </c>
      <c r="D29" s="16">
        <v>10</v>
      </c>
      <c r="E29" s="16">
        <f>SUM(Lines[[#Headers],[Value]]:Lines[[#This Row],[Value]])-Lines[[#This Row],[Value]]</f>
        <v>1020</v>
      </c>
      <c r="F29" s="16">
        <f>Lines[[#This Row],[Astart]]</f>
        <v>1020</v>
      </c>
      <c r="G29" s="16">
        <f>Lines[[#This Row],[AEnd]]</f>
        <v>1020</v>
      </c>
      <c r="H29" s="16">
        <f>SUM(Lines[Value])-SUMIFS(Lines[Value],Lines[End Position],"&gt;="&amp;Lines[[#This Row],[End Position]])</f>
        <v>1020</v>
      </c>
      <c r="I29" s="17">
        <f>Lines[[#This Row],[Value]]</f>
        <v>150</v>
      </c>
      <c r="J29" s="17">
        <f>Lines[[#This Row],[Value]]</f>
        <v>150</v>
      </c>
      <c r="K29" s="17">
        <f>Lines[[#This Row],[Value]]</f>
        <v>150</v>
      </c>
      <c r="L29" s="17">
        <f>Lines[[#This Row],[Value]]</f>
        <v>150</v>
      </c>
      <c r="M29" s="17">
        <f>SUM(Lines[Value])-Lines[[#This Row],[Astart]]-Lines[[#This Row],[Vstart]]</f>
        <v>760</v>
      </c>
      <c r="N29" s="17">
        <f>SUM(Lines[Value])-Lines[[#This Row],[AMid1]]-Lines[[#This Row],[VMid1]]</f>
        <v>760</v>
      </c>
      <c r="O29" s="17">
        <f>SUM(Lines[Value])-Lines[[#This Row],[AMid2]]-Lines[[#This Row],[VMid2]]</f>
        <v>760</v>
      </c>
      <c r="P29" s="17">
        <f>SUM(Lines[Value])-Lines[[#This Row],[AEnd]]-Lines[[#This Row],[VEnd]]</f>
        <v>760</v>
      </c>
    </row>
    <row r="30" spans="1:16" x14ac:dyDescent="0.3">
      <c r="A30" s="12" t="str">
        <f>$B$5</f>
        <v>Nuclear</v>
      </c>
      <c r="B30" s="12" t="str">
        <f>Data[[#Headers],[Agro]]</f>
        <v>Agro</v>
      </c>
      <c r="C30" s="12">
        <f>IF(LEFT(Lines[[#This Row],[From]],5)="Blank",Blank,INDEX(Data[],MATCH(Lines[[#This Row],[From]],Data[From/To],0),MATCH(Lines[[#This Row],[To]],Data[#Headers],0)))</f>
        <v>10</v>
      </c>
      <c r="D30" s="16">
        <v>3</v>
      </c>
      <c r="E30" s="16">
        <f>SUM(Lines[[#Headers],[Value]]:Lines[[#This Row],[Value]])-Lines[[#This Row],[Value]]</f>
        <v>1170</v>
      </c>
      <c r="F30" s="16">
        <f>Lines[[#This Row],[Astart]]</f>
        <v>1170</v>
      </c>
      <c r="G30" s="16">
        <f>Lines[[#This Row],[AEnd]]</f>
        <v>300</v>
      </c>
      <c r="H30" s="16">
        <f>SUM(Lines[Value])-SUMIFS(Lines[Value],Lines[End Position],"&gt;="&amp;Lines[[#This Row],[End Position]])</f>
        <v>300</v>
      </c>
      <c r="I30" s="17">
        <f>Lines[[#This Row],[Value]]</f>
        <v>10</v>
      </c>
      <c r="J30" s="17">
        <f>Lines[[#This Row],[Value]]</f>
        <v>10</v>
      </c>
      <c r="K30" s="17">
        <f>Lines[[#This Row],[Value]]</f>
        <v>10</v>
      </c>
      <c r="L30" s="17">
        <f>Lines[[#This Row],[Value]]</f>
        <v>10</v>
      </c>
      <c r="M30" s="17">
        <f>SUM(Lines[Value])-Lines[[#This Row],[Astart]]-Lines[[#This Row],[Vstart]]</f>
        <v>750</v>
      </c>
      <c r="N30" s="17">
        <f>SUM(Lines[Value])-Lines[[#This Row],[AMid1]]-Lines[[#This Row],[VMid1]]</f>
        <v>750</v>
      </c>
      <c r="O30" s="17">
        <f>SUM(Lines[Value])-Lines[[#This Row],[AMid2]]-Lines[[#This Row],[VMid2]]</f>
        <v>1620</v>
      </c>
      <c r="P30" s="17">
        <f>SUM(Lines[Value])-Lines[[#This Row],[AEnd]]-Lines[[#This Row],[VEnd]]</f>
        <v>1620</v>
      </c>
    </row>
    <row r="31" spans="1:16" x14ac:dyDescent="0.3">
      <c r="A31" s="13" t="str">
        <f>$B$5</f>
        <v>Nuclear</v>
      </c>
      <c r="B31" s="12" t="str">
        <f>Data[[#Headers],[Auto]]</f>
        <v>Auto</v>
      </c>
      <c r="C31" s="13">
        <f>IF(LEFT(Lines[[#This Row],[From]],5)="Blank",Blank,INDEX(Data[],MATCH(Lines[[#This Row],[From]],Data[From/To],0),MATCH(Lines[[#This Row],[To]],Data[#Headers],0)))</f>
        <v>90</v>
      </c>
      <c r="D31" s="16">
        <v>8</v>
      </c>
      <c r="E31" s="16">
        <f>SUM(Lines[[#Headers],[Value]]:Lines[[#This Row],[Value]])-Lines[[#This Row],[Value]]</f>
        <v>1180</v>
      </c>
      <c r="F31" s="16">
        <f>Lines[[#This Row],[Astart]]</f>
        <v>1180</v>
      </c>
      <c r="G31" s="16">
        <f>Lines[[#This Row],[AEnd]]</f>
        <v>880</v>
      </c>
      <c r="H31" s="16">
        <f>SUM(Lines[Value])-SUMIFS(Lines[Value],Lines[End Position],"&gt;="&amp;Lines[[#This Row],[End Position]])</f>
        <v>880</v>
      </c>
      <c r="I31" s="17">
        <f>Lines[[#This Row],[Value]]</f>
        <v>90</v>
      </c>
      <c r="J31" s="17">
        <f>Lines[[#This Row],[Value]]</f>
        <v>90</v>
      </c>
      <c r="K31" s="17">
        <f>Lines[[#This Row],[Value]]</f>
        <v>90</v>
      </c>
      <c r="L31" s="17">
        <f>Lines[[#This Row],[Value]]</f>
        <v>90</v>
      </c>
      <c r="M31" s="17">
        <f>SUM(Lines[Value])-Lines[[#This Row],[Astart]]-Lines[[#This Row],[Vstart]]</f>
        <v>660</v>
      </c>
      <c r="N31" s="17">
        <f>SUM(Lines[Value])-Lines[[#This Row],[AMid1]]-Lines[[#This Row],[VMid1]]</f>
        <v>660</v>
      </c>
      <c r="O31" s="17">
        <f>SUM(Lines[Value])-Lines[[#This Row],[AMid2]]-Lines[[#This Row],[VMid2]]</f>
        <v>960</v>
      </c>
      <c r="P31" s="17">
        <f>SUM(Lines[Value])-Lines[[#This Row],[AEnd]]-Lines[[#This Row],[VEnd]]</f>
        <v>960</v>
      </c>
    </row>
    <row r="32" spans="1:16" x14ac:dyDescent="0.3">
      <c r="A32" s="12" t="str">
        <f>$B$5</f>
        <v>Nuclear</v>
      </c>
      <c r="B32" s="12" t="str">
        <f>Data[[#Headers],[Textile]]</f>
        <v>Textile</v>
      </c>
      <c r="C32" s="12">
        <f>IF(LEFT(Lines[[#This Row],[From]],5)="Blank",Blank,INDEX(Data[],MATCH(Lines[[#This Row],[From]],Data[From/To],0),MATCH(Lines[[#This Row],[To]],Data[#Headers],0)))</f>
        <v>30</v>
      </c>
      <c r="D32" s="16">
        <v>13</v>
      </c>
      <c r="E32" s="16">
        <f>SUM(Lines[[#Headers],[Value]]:Lines[[#This Row],[Value]])-Lines[[#This Row],[Value]]</f>
        <v>1270</v>
      </c>
      <c r="F32" s="16">
        <f>Lines[[#This Row],[Astart]]</f>
        <v>1270</v>
      </c>
      <c r="G32" s="16">
        <f>Lines[[#This Row],[AEnd]]</f>
        <v>1290</v>
      </c>
      <c r="H32" s="16">
        <f>SUM(Lines[Value])-SUMIFS(Lines[Value],Lines[End Position],"&gt;="&amp;Lines[[#This Row],[End Position]])</f>
        <v>1290</v>
      </c>
      <c r="I32" s="17">
        <f>Lines[[#This Row],[Value]]</f>
        <v>30</v>
      </c>
      <c r="J32" s="17">
        <f>Lines[[#This Row],[Value]]</f>
        <v>30</v>
      </c>
      <c r="K32" s="17">
        <f>Lines[[#This Row],[Value]]</f>
        <v>30</v>
      </c>
      <c r="L32" s="17">
        <f>Lines[[#This Row],[Value]]</f>
        <v>30</v>
      </c>
      <c r="M32" s="17">
        <f>SUM(Lines[Value])-Lines[[#This Row],[Astart]]-Lines[[#This Row],[Vstart]]</f>
        <v>630</v>
      </c>
      <c r="N32" s="17">
        <f>SUM(Lines[Value])-Lines[[#This Row],[AMid1]]-Lines[[#This Row],[VMid1]]</f>
        <v>630</v>
      </c>
      <c r="O32" s="17">
        <f>SUM(Lines[Value])-Lines[[#This Row],[AMid2]]-Lines[[#This Row],[VMid2]]</f>
        <v>610</v>
      </c>
      <c r="P32" s="17">
        <f>SUM(Lines[Value])-Lines[[#This Row],[AEnd]]-Lines[[#This Row],[VEnd]]</f>
        <v>610</v>
      </c>
    </row>
    <row r="33" spans="1:16" x14ac:dyDescent="0.3">
      <c r="A33" s="13" t="str">
        <f>$B$5</f>
        <v>Nuclear</v>
      </c>
      <c r="B33" s="12" t="str">
        <f>Data[[#Headers],[Steel]]</f>
        <v>Steel</v>
      </c>
      <c r="C33" s="13">
        <f>IF(LEFT(Lines[[#This Row],[From]],5)="Blank",Blank,INDEX(Data[],MATCH(Lines[[#This Row],[From]],Data[From/To],0),MATCH(Lines[[#This Row],[To]],Data[#Headers],0)))</f>
        <v>100</v>
      </c>
      <c r="D33" s="16">
        <v>18</v>
      </c>
      <c r="E33" s="16">
        <f>SUM(Lines[[#Headers],[Value]]:Lines[[#This Row],[Value]])-Lines[[#This Row],[Value]]</f>
        <v>1300</v>
      </c>
      <c r="F33" s="16">
        <f>Lines[[#This Row],[Astart]]</f>
        <v>1300</v>
      </c>
      <c r="G33" s="16">
        <f>Lines[[#This Row],[AEnd]]</f>
        <v>1760</v>
      </c>
      <c r="H33" s="16">
        <f>SUM(Lines[Value])-SUMIFS(Lines[Value],Lines[End Position],"&gt;="&amp;Lines[[#This Row],[End Position]])</f>
        <v>1760</v>
      </c>
      <c r="I33" s="17">
        <f>Lines[[#This Row],[Value]]</f>
        <v>100</v>
      </c>
      <c r="J33" s="17">
        <f>Lines[[#This Row],[Value]]</f>
        <v>100</v>
      </c>
      <c r="K33" s="17">
        <f>Lines[[#This Row],[Value]]</f>
        <v>100</v>
      </c>
      <c r="L33" s="17">
        <f>Lines[[#This Row],[Value]]</f>
        <v>100</v>
      </c>
      <c r="M33" s="17">
        <f>SUM(Lines[Value])-Lines[[#This Row],[Astart]]-Lines[[#This Row],[Vstart]]</f>
        <v>530</v>
      </c>
      <c r="N33" s="17">
        <f>SUM(Lines[Value])-Lines[[#This Row],[AMid1]]-Lines[[#This Row],[VMid1]]</f>
        <v>530</v>
      </c>
      <c r="O33" s="17">
        <f>SUM(Lines[Value])-Lines[[#This Row],[AMid2]]-Lines[[#This Row],[VMid2]]</f>
        <v>70</v>
      </c>
      <c r="P33" s="17">
        <f>SUM(Lines[Value])-Lines[[#This Row],[AEnd]]-Lines[[#This Row],[VEnd]]</f>
        <v>70</v>
      </c>
    </row>
    <row r="34" spans="1:16" x14ac:dyDescent="0.3">
      <c r="A34" s="12" t="s">
        <v>14</v>
      </c>
      <c r="B34" s="12" t="s">
        <v>14</v>
      </c>
      <c r="C34" s="12">
        <f>IF(LEFT(Lines[[#This Row],[From]],5)="Blank",Blank,INDEX(Data[],MATCH(Lines[[#This Row],[From]],Data[From/To],0),MATCH(Lines[[#This Row],[To]],Data[#Headers],0)))</f>
        <v>150</v>
      </c>
      <c r="D34" s="16">
        <v>15</v>
      </c>
      <c r="E34" s="16">
        <f>SUM(Lines[[#Headers],[Value]]:Lines[[#This Row],[Value]])-Lines[[#This Row],[Value]]</f>
        <v>1400</v>
      </c>
      <c r="F34" s="16">
        <f>Lines[[#This Row],[Astart]]</f>
        <v>1400</v>
      </c>
      <c r="G34" s="16">
        <f>Lines[[#This Row],[AEnd]]</f>
        <v>1400</v>
      </c>
      <c r="H34" s="16">
        <f>SUM(Lines[Value])-SUMIFS(Lines[Value],Lines[End Position],"&gt;="&amp;Lines[[#This Row],[End Position]])</f>
        <v>1400</v>
      </c>
      <c r="I34" s="17">
        <f>Lines[[#This Row],[Value]]</f>
        <v>150</v>
      </c>
      <c r="J34" s="17">
        <f>Lines[[#This Row],[Value]]</f>
        <v>150</v>
      </c>
      <c r="K34" s="17">
        <f>Lines[[#This Row],[Value]]</f>
        <v>150</v>
      </c>
      <c r="L34" s="17">
        <f>Lines[[#This Row],[Value]]</f>
        <v>150</v>
      </c>
      <c r="M34" s="17">
        <f>SUM(Lines[Value])-Lines[[#This Row],[Astart]]-Lines[[#This Row],[Vstart]]</f>
        <v>380</v>
      </c>
      <c r="N34" s="17">
        <f>SUM(Lines[Value])-Lines[[#This Row],[AMid1]]-Lines[[#This Row],[VMid1]]</f>
        <v>380</v>
      </c>
      <c r="O34" s="17">
        <f>SUM(Lines[Value])-Lines[[#This Row],[AMid2]]-Lines[[#This Row],[VMid2]]</f>
        <v>380</v>
      </c>
      <c r="P34" s="17">
        <f>SUM(Lines[Value])-Lines[[#This Row],[AEnd]]-Lines[[#This Row],[VEnd]]</f>
        <v>380</v>
      </c>
    </row>
    <row r="35" spans="1:16" x14ac:dyDescent="0.3">
      <c r="A35" s="13" t="str">
        <f>$B$6</f>
        <v>Hydro</v>
      </c>
      <c r="B35" s="12" t="str">
        <f>Data[[#Headers],[Agro]]</f>
        <v>Agro</v>
      </c>
      <c r="C35" s="13">
        <f>IF(LEFT(Lines[[#This Row],[From]],5)="Blank",Blank,INDEX(Data[],MATCH(Lines[[#This Row],[From]],Data[From/To],0),MATCH(Lines[[#This Row],[To]],Data[#Headers],0)))</f>
        <v>180</v>
      </c>
      <c r="D35" s="16">
        <v>4</v>
      </c>
      <c r="E35" s="16">
        <f>SUM(Lines[[#Headers],[Value]]:Lines[[#This Row],[Value]])-Lines[[#This Row],[Value]]</f>
        <v>1550</v>
      </c>
      <c r="F35" s="16">
        <f>Lines[[#This Row],[Astart]]</f>
        <v>1550</v>
      </c>
      <c r="G35" s="16">
        <f>Lines[[#This Row],[AEnd]]</f>
        <v>310</v>
      </c>
      <c r="H35" s="16">
        <f>SUM(Lines[Value])-SUMIFS(Lines[Value],Lines[End Position],"&gt;="&amp;Lines[[#This Row],[End Position]])</f>
        <v>310</v>
      </c>
      <c r="I35" s="17">
        <f>Lines[[#This Row],[Value]]</f>
        <v>180</v>
      </c>
      <c r="J35" s="17">
        <f>Lines[[#This Row],[Value]]</f>
        <v>180</v>
      </c>
      <c r="K35" s="17">
        <f>Lines[[#This Row],[Value]]</f>
        <v>180</v>
      </c>
      <c r="L35" s="17">
        <f>Lines[[#This Row],[Value]]</f>
        <v>180</v>
      </c>
      <c r="M35" s="17">
        <f>SUM(Lines[Value])-Lines[[#This Row],[Astart]]-Lines[[#This Row],[Vstart]]</f>
        <v>200</v>
      </c>
      <c r="N35" s="17">
        <f>SUM(Lines[Value])-Lines[[#This Row],[AMid1]]-Lines[[#This Row],[VMid1]]</f>
        <v>200</v>
      </c>
      <c r="O35" s="17">
        <f>SUM(Lines[Value])-Lines[[#This Row],[AMid2]]-Lines[[#This Row],[VMid2]]</f>
        <v>1440</v>
      </c>
      <c r="P35" s="17">
        <f>SUM(Lines[Value])-Lines[[#This Row],[AEnd]]-Lines[[#This Row],[VEnd]]</f>
        <v>1440</v>
      </c>
    </row>
    <row r="36" spans="1:16" x14ac:dyDescent="0.3">
      <c r="A36" s="12" t="str">
        <f>$B$6</f>
        <v>Hydro</v>
      </c>
      <c r="B36" s="12" t="str">
        <f>Data[[#Headers],[Auto]]</f>
        <v>Auto</v>
      </c>
      <c r="C36" s="12">
        <f>IF(LEFT(Lines[[#This Row],[From]],5)="Blank",Blank,INDEX(Data[],MATCH(Lines[[#This Row],[From]],Data[From/To],0),MATCH(Lines[[#This Row],[To]],Data[#Headers],0)))</f>
        <v>50</v>
      </c>
      <c r="D36" s="16">
        <v>9</v>
      </c>
      <c r="E36" s="16">
        <f>SUM(Lines[[#Headers],[Value]]:Lines[[#This Row],[Value]])-Lines[[#This Row],[Value]]</f>
        <v>1730</v>
      </c>
      <c r="F36" s="16">
        <f>Lines[[#This Row],[Astart]]</f>
        <v>1730</v>
      </c>
      <c r="G36" s="16">
        <f>Lines[[#This Row],[AEnd]]</f>
        <v>970</v>
      </c>
      <c r="H36" s="16">
        <f>SUM(Lines[Value])-SUMIFS(Lines[Value],Lines[End Position],"&gt;="&amp;Lines[[#This Row],[End Position]])</f>
        <v>970</v>
      </c>
      <c r="I36" s="17">
        <f>Lines[[#This Row],[Value]]</f>
        <v>50</v>
      </c>
      <c r="J36" s="17">
        <f>Lines[[#This Row],[Value]]</f>
        <v>50</v>
      </c>
      <c r="K36" s="17">
        <f>Lines[[#This Row],[Value]]</f>
        <v>50</v>
      </c>
      <c r="L36" s="17">
        <f>Lines[[#This Row],[Value]]</f>
        <v>50</v>
      </c>
      <c r="M36" s="17">
        <f>SUM(Lines[Value])-Lines[[#This Row],[Astart]]-Lines[[#This Row],[Vstart]]</f>
        <v>150</v>
      </c>
      <c r="N36" s="17">
        <f>SUM(Lines[Value])-Lines[[#This Row],[AMid1]]-Lines[[#This Row],[VMid1]]</f>
        <v>150</v>
      </c>
      <c r="O36" s="17">
        <f>SUM(Lines[Value])-Lines[[#This Row],[AMid2]]-Lines[[#This Row],[VMid2]]</f>
        <v>910</v>
      </c>
      <c r="P36" s="17">
        <f>SUM(Lines[Value])-Lines[[#This Row],[AEnd]]-Lines[[#This Row],[VEnd]]</f>
        <v>910</v>
      </c>
    </row>
    <row r="37" spans="1:16" x14ac:dyDescent="0.3">
      <c r="A37" s="13" t="str">
        <f>$B$6</f>
        <v>Hydro</v>
      </c>
      <c r="B37" s="12" t="str">
        <f>Data[[#Headers],[Textile]]</f>
        <v>Textile</v>
      </c>
      <c r="C37" s="13">
        <f>IF(LEFT(Lines[[#This Row],[From]],5)="Blank",Blank,INDEX(Data[],MATCH(Lines[[#This Row],[From]],Data[From/To],0),MATCH(Lines[[#This Row],[To]],Data[#Headers],0)))</f>
        <v>80</v>
      </c>
      <c r="D37" s="16">
        <v>14</v>
      </c>
      <c r="E37" s="16">
        <f>SUM(Lines[[#Headers],[Value]]:Lines[[#This Row],[Value]])-Lines[[#This Row],[Value]]</f>
        <v>1780</v>
      </c>
      <c r="F37" s="16">
        <f>Lines[[#This Row],[Astart]]</f>
        <v>1780</v>
      </c>
      <c r="G37" s="16">
        <f>Lines[[#This Row],[AEnd]]</f>
        <v>1320</v>
      </c>
      <c r="H37" s="16">
        <f>SUM(Lines[Value])-SUMIFS(Lines[Value],Lines[End Position],"&gt;="&amp;Lines[[#This Row],[End Position]])</f>
        <v>1320</v>
      </c>
      <c r="I37" s="17">
        <f>Lines[[#This Row],[Value]]</f>
        <v>80</v>
      </c>
      <c r="J37" s="17">
        <f>Lines[[#This Row],[Value]]</f>
        <v>80</v>
      </c>
      <c r="K37" s="17">
        <f>Lines[[#This Row],[Value]]</f>
        <v>80</v>
      </c>
      <c r="L37" s="17">
        <f>Lines[[#This Row],[Value]]</f>
        <v>80</v>
      </c>
      <c r="M37" s="17">
        <f>SUM(Lines[Value])-Lines[[#This Row],[Astart]]-Lines[[#This Row],[Vstart]]</f>
        <v>70</v>
      </c>
      <c r="N37" s="17">
        <f>SUM(Lines[Value])-Lines[[#This Row],[AMid1]]-Lines[[#This Row],[VMid1]]</f>
        <v>70</v>
      </c>
      <c r="O37" s="17">
        <f>SUM(Lines[Value])-Lines[[#This Row],[AMid2]]-Lines[[#This Row],[VMid2]]</f>
        <v>530</v>
      </c>
      <c r="P37" s="17">
        <f>SUM(Lines[Value])-Lines[[#This Row],[AEnd]]-Lines[[#This Row],[VEnd]]</f>
        <v>530</v>
      </c>
    </row>
    <row r="38" spans="1:16" x14ac:dyDescent="0.3">
      <c r="A38" s="15" t="str">
        <f>$B$6</f>
        <v>Hydro</v>
      </c>
      <c r="B38" s="15" t="str">
        <f>Data[[#Headers],[Steel]]</f>
        <v>Steel</v>
      </c>
      <c r="C38" s="15">
        <f>IF(LEFT(Lines[[#This Row],[From]],5)="Blank",Blank,INDEX(Data[],MATCH(Lines[[#This Row],[From]],Data[From/To],0),MATCH(Lines[[#This Row],[To]],Data[#Headers],0)))</f>
        <v>70</v>
      </c>
      <c r="D38" s="16">
        <v>19</v>
      </c>
      <c r="E38" s="16">
        <f>SUM(Lines[[#Headers],[Value]]:Lines[[#This Row],[Value]])-Lines[[#This Row],[Value]]</f>
        <v>1860</v>
      </c>
      <c r="F38" s="16">
        <f>Lines[[#This Row],[Astart]]</f>
        <v>1860</v>
      </c>
      <c r="G38" s="16">
        <f>Lines[[#This Row],[AEnd]]</f>
        <v>1860</v>
      </c>
      <c r="H38" s="16">
        <f>SUM(Lines[Value])-SUMIFS(Lines[Value],Lines[End Position],"&gt;="&amp;Lines[[#This Row],[End Position]])</f>
        <v>1860</v>
      </c>
      <c r="I38" s="17">
        <f>Lines[[#This Row],[Value]]</f>
        <v>70</v>
      </c>
      <c r="J38" s="17">
        <f>Lines[[#This Row],[Value]]</f>
        <v>70</v>
      </c>
      <c r="K38" s="17">
        <f>Lines[[#This Row],[Value]]</f>
        <v>70</v>
      </c>
      <c r="L38" s="17">
        <f>Lines[[#This Row],[Value]]</f>
        <v>70</v>
      </c>
      <c r="M38" s="17">
        <f>SUM(Lines[Value])-Lines[[#This Row],[Astart]]-Lines[[#This Row],[Vstart]]</f>
        <v>0</v>
      </c>
      <c r="N38" s="17">
        <f>SUM(Lines[Value])-Lines[[#This Row],[AMid1]]-Lines[[#This Row],[VMid1]]</f>
        <v>0</v>
      </c>
      <c r="O38" s="17">
        <f>SUM(Lines[Value])-Lines[[#This Row],[AMid2]]-Lines[[#This Row],[VMid2]]</f>
        <v>0</v>
      </c>
      <c r="P38" s="17">
        <f>SUM(Lines[Value])-Lines[[#This Row],[AEnd]]-Lines[[#This Row],[VEnd]]</f>
        <v>0</v>
      </c>
    </row>
    <row r="53" spans="1:2" x14ac:dyDescent="0.3">
      <c r="A53" s="19" t="s">
        <v>31</v>
      </c>
    </row>
    <row r="54" spans="1:2" x14ac:dyDescent="0.3">
      <c r="A54" s="1" t="s">
        <v>9</v>
      </c>
      <c r="B54" s="1" t="s">
        <v>11</v>
      </c>
    </row>
    <row r="55" spans="1:2" x14ac:dyDescent="0.3">
      <c r="A55" t="str">
        <f>$B$3</f>
        <v>Coal</v>
      </c>
      <c r="B55">
        <f>SUMIFS(Lines[Value],Lines[From],SPillar[[#This Row],[From]])</f>
        <v>420</v>
      </c>
    </row>
    <row r="56" spans="1:2" x14ac:dyDescent="0.3">
      <c r="A56" t="s">
        <v>12</v>
      </c>
      <c r="B56">
        <f>SUMIFS(Lines[Value],Lines[From],SPillar[[#This Row],[From]])</f>
        <v>150</v>
      </c>
    </row>
    <row r="57" spans="1:2" x14ac:dyDescent="0.3">
      <c r="A57" t="str">
        <f>$B$4</f>
        <v>Solar</v>
      </c>
      <c r="B57">
        <f>SUMIFS(Lines[Value],Lines[From],SPillar[[#This Row],[From]])</f>
        <v>450</v>
      </c>
    </row>
    <row r="58" spans="1:2" x14ac:dyDescent="0.3">
      <c r="A58" t="s">
        <v>13</v>
      </c>
      <c r="B58">
        <f>SUMIFS(Lines[Value],Lines[From],SPillar[[#This Row],[From]])</f>
        <v>150</v>
      </c>
    </row>
    <row r="59" spans="1:2" x14ac:dyDescent="0.3">
      <c r="A59" t="str">
        <f>$B$5</f>
        <v>Nuclear</v>
      </c>
      <c r="B59">
        <f>SUMIFS(Lines[Value],Lines[From],SPillar[[#This Row],[From]])</f>
        <v>230</v>
      </c>
    </row>
    <row r="60" spans="1:2" x14ac:dyDescent="0.3">
      <c r="A60" t="s">
        <v>14</v>
      </c>
      <c r="B60">
        <f>SUMIFS(Lines[Value],Lines[From],SPillar[[#This Row],[From]])</f>
        <v>150</v>
      </c>
    </row>
    <row r="61" spans="1:2" x14ac:dyDescent="0.3">
      <c r="A61" t="str">
        <f>$B$6</f>
        <v>Hydro</v>
      </c>
      <c r="B61">
        <f>SUMIFS(Lines[Value],Lines[From],SPillar[[#This Row],[From]])</f>
        <v>380</v>
      </c>
    </row>
    <row r="63" spans="1:2" x14ac:dyDescent="0.3">
      <c r="A63" s="19" t="s">
        <v>30</v>
      </c>
    </row>
    <row r="64" spans="1:2" x14ac:dyDescent="0.3">
      <c r="A64" t="s">
        <v>10</v>
      </c>
      <c r="B64" t="s">
        <v>11</v>
      </c>
    </row>
    <row r="65" spans="1:2" x14ac:dyDescent="0.3">
      <c r="A65" t="str">
        <f>Data[[#Headers],[Agro]]</f>
        <v>Agro</v>
      </c>
      <c r="B65">
        <f>SUMIFS(Lines[Value],Lines[To],EPillars[[#This Row],[To]])</f>
        <v>490</v>
      </c>
    </row>
    <row r="66" spans="1:2" x14ac:dyDescent="0.3">
      <c r="A66" s="18" t="s">
        <v>12</v>
      </c>
      <c r="B66">
        <f>SUMIFS(Lines[Value],Lines[To],EPillars[[#This Row],[To]])</f>
        <v>150</v>
      </c>
    </row>
    <row r="67" spans="1:2" x14ac:dyDescent="0.3">
      <c r="A67" t="str">
        <f>Data[[#Headers],[Auto]]</f>
        <v>Auto</v>
      </c>
      <c r="B67">
        <f>SUMIFS(Lines[Value],Lines[To],EPillars[[#This Row],[To]])</f>
        <v>380</v>
      </c>
    </row>
    <row r="68" spans="1:2" x14ac:dyDescent="0.3">
      <c r="A68" s="18" t="s">
        <v>13</v>
      </c>
      <c r="B68">
        <f>SUMIFS(Lines[Value],Lines[To],EPillars[[#This Row],[To]])</f>
        <v>150</v>
      </c>
    </row>
    <row r="69" spans="1:2" x14ac:dyDescent="0.3">
      <c r="A69" t="str">
        <f>Data[[#Headers],[Textile]]</f>
        <v>Textile</v>
      </c>
      <c r="B69">
        <f>SUMIFS(Lines[Value],Lines[To],EPillars[[#This Row],[To]])</f>
        <v>230</v>
      </c>
    </row>
    <row r="70" spans="1:2" x14ac:dyDescent="0.3">
      <c r="A70" s="18" t="s">
        <v>14</v>
      </c>
      <c r="B70">
        <f>SUMIFS(Lines[Value],Lines[To],EPillars[[#This Row],[To]])</f>
        <v>150</v>
      </c>
    </row>
    <row r="71" spans="1:2" x14ac:dyDescent="0.3">
      <c r="A71" t="str">
        <f>Data[[#Headers],[Steel]]</f>
        <v>Steel</v>
      </c>
      <c r="B71">
        <f>SUMIFS(Lines[Value],Lines[To],EPillars[[#This Row],[To]])</f>
        <v>380</v>
      </c>
    </row>
  </sheetData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Ramprasaad</dc:creator>
  <cp:lastModifiedBy>Ramprasaad</cp:lastModifiedBy>
  <dcterms:created xsi:type="dcterms:W3CDTF">2015-06-05T18:17:20Z</dcterms:created>
  <dcterms:modified xsi:type="dcterms:W3CDTF">2021-12-08T07:33:49Z</dcterms:modified>
</cp:coreProperties>
</file>